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375" windowWidth="7650" windowHeight="8700" activeTab="5"/>
  </bookViews>
  <sheets>
    <sheet name="MK" sheetId="1" r:id="rId1"/>
    <sheet name="Min" sheetId="2" r:id="rId2"/>
    <sheet name="Cad" sheetId="3" r:id="rId3"/>
    <sheet name="Nat 150" sheetId="4" r:id="rId4"/>
    <sheet name="Nat 160" sheetId="5" r:id="rId5"/>
    <sheet name="Max" sheetId="6" r:id="rId6"/>
    <sheet name="Max M" sheetId="7" r:id="rId7"/>
    <sheet name="X 30" sheetId="8" r:id="rId8"/>
    <sheet name="OPEN" sheetId="9" r:id="rId9"/>
    <sheet name="KZ125" sheetId="10" r:id="rId10"/>
    <sheet name="KZ125 Gentl" sheetId="11" r:id="rId11"/>
    <sheet name="X 30G" sheetId="12" r:id="rId12"/>
    <sheet name="Paramétrage" sheetId="13" r:id="rId13"/>
    <sheet name="Classés" sheetId="14" r:id="rId14"/>
  </sheets>
  <definedNames>
    <definedName name="classé">'Paramétrage'!$D$1</definedName>
    <definedName name="début" localSheetId="2">'Cad'!$B$6</definedName>
    <definedName name="début" localSheetId="9">'KZ125'!$B$6</definedName>
    <definedName name="début" localSheetId="10">'KZ125 Gentl'!$B$6</definedName>
    <definedName name="début" localSheetId="5">'Max'!$B$6</definedName>
    <definedName name="début" localSheetId="6">'Max M'!$B$6</definedName>
    <definedName name="début" localSheetId="1">'Min'!$B$6</definedName>
    <definedName name="début" localSheetId="0">'MK'!$B$6</definedName>
    <definedName name="début" localSheetId="3">'Nat 150'!$B$6</definedName>
    <definedName name="début" localSheetId="4">'Nat 160'!$B$6</definedName>
    <definedName name="début" localSheetId="8">'OPEN'!$B$6</definedName>
    <definedName name="début" localSheetId="12">'Paramétrage'!#REF!</definedName>
    <definedName name="début" localSheetId="7">'X 30'!$B$6</definedName>
    <definedName name="début" localSheetId="11">'X 30G'!$B$6</definedName>
    <definedName name="début">#REF!</definedName>
    <definedName name="fin" localSheetId="2">'Cad'!$AL$44</definedName>
    <definedName name="fin" localSheetId="9">'KZ125'!$AL$37</definedName>
    <definedName name="fin" localSheetId="10">'KZ125 Gentl'!$AL$37</definedName>
    <definedName name="fin" localSheetId="5">'Max'!$AL$37</definedName>
    <definedName name="fin" localSheetId="6">'Max M'!$AL$37</definedName>
    <definedName name="fin" localSheetId="1">'Min'!$AL$37</definedName>
    <definedName name="fin" localSheetId="0">'MK'!$AL$38</definedName>
    <definedName name="fin" localSheetId="3">'Nat 150'!$AL$58</definedName>
    <definedName name="fin" localSheetId="4">'Nat 160'!$AL$37</definedName>
    <definedName name="fin" localSheetId="8">'OPEN'!$AL$37</definedName>
    <definedName name="fin" localSheetId="12">'Paramétrage'!#REF!</definedName>
    <definedName name="fin" localSheetId="7">'X 30'!$AL$37</definedName>
    <definedName name="fin" localSheetId="11">'X 30G'!$AL$37</definedName>
    <definedName name="fin">#REF!</definedName>
    <definedName name="_xlnm.Print_Titles" localSheetId="2">'Cad'!$1:$5</definedName>
    <definedName name="_xlnm.Print_Titles" localSheetId="9">'KZ125'!$1:$5</definedName>
    <definedName name="_xlnm.Print_Titles" localSheetId="10">'KZ125 Gentl'!$1:$5</definedName>
    <definedName name="_xlnm.Print_Titles" localSheetId="5">'Max'!$1:$5</definedName>
    <definedName name="_xlnm.Print_Titles" localSheetId="6">'Max M'!$1:$5</definedName>
    <definedName name="_xlnm.Print_Titles" localSheetId="1">'Min'!$1:$5</definedName>
    <definedName name="_xlnm.Print_Titles" localSheetId="0">'MK'!$1:$5</definedName>
    <definedName name="_xlnm.Print_Titles" localSheetId="3">'Nat 150'!$1:$5</definedName>
    <definedName name="_xlnm.Print_Titles" localSheetId="4">'Nat 160'!$1:$5</definedName>
    <definedName name="_xlnm.Print_Titles" localSheetId="8">'OPEN'!$1:$5</definedName>
    <definedName name="_xlnm.Print_Titles" localSheetId="7">'X 30'!$1:$5</definedName>
    <definedName name="_xlnm.Print_Titles" localSheetId="11">'X 30G'!$1:$5</definedName>
    <definedName name="Liste">#REF!</definedName>
    <definedName name="Nbcourse">'Paramétrage'!$D$2</definedName>
    <definedName name="_xlnm.Print_Area" localSheetId="2">'Cad'!$A$1:$AK$44</definedName>
    <definedName name="_xlnm.Print_Area" localSheetId="9">'KZ125'!$A$1:$AK$37</definedName>
    <definedName name="_xlnm.Print_Area" localSheetId="10">'KZ125 Gentl'!$A$1:$AK$37</definedName>
    <definedName name="_xlnm.Print_Area" localSheetId="5">'Max'!$A$1:$AK$37</definedName>
    <definedName name="_xlnm.Print_Area" localSheetId="6">'Max M'!$A$1:$AK$37</definedName>
    <definedName name="_xlnm.Print_Area" localSheetId="1">'Min'!$A$1:$AK$37</definedName>
    <definedName name="_xlnm.Print_Area" localSheetId="0">'MK'!$A$1:$AK$38</definedName>
    <definedName name="_xlnm.Print_Area" localSheetId="3">'Nat 150'!$A$1:$AK$58</definedName>
    <definedName name="_xlnm.Print_Area" localSheetId="4">'Nat 160'!$A$1:$AK$37</definedName>
    <definedName name="_xlnm.Print_Area" localSheetId="8">'OPEN'!$A$1:$AK$37</definedName>
    <definedName name="_xlnm.Print_Area" localSheetId="12">'Paramétrage'!$A$1:$D$2</definedName>
    <definedName name="_xlnm.Print_Area" localSheetId="7">'X 30'!$A$1:$AK$37</definedName>
    <definedName name="_xlnm.Print_Area" localSheetId="11">'X 30G'!$A$1:$AK$37</definedName>
  </definedNames>
  <calcPr fullCalcOnLoad="1"/>
</workbook>
</file>

<file path=xl/sharedStrings.xml><?xml version="1.0" encoding="utf-8"?>
<sst xmlns="http://schemas.openxmlformats.org/spreadsheetml/2006/main" count="1082" uniqueCount="250">
  <si>
    <t>Nom</t>
  </si>
  <si>
    <t>Prénom</t>
  </si>
  <si>
    <t>ASK</t>
  </si>
  <si>
    <t>Classé</t>
  </si>
  <si>
    <t>Total</t>
  </si>
  <si>
    <t>Moirans</t>
  </si>
  <si>
    <t>Nombre de Participants</t>
  </si>
  <si>
    <t>Le Creusot</t>
  </si>
  <si>
    <t>Minime</t>
  </si>
  <si>
    <t>Cadet</t>
  </si>
  <si>
    <t>Résultats supplémentaires</t>
  </si>
  <si>
    <t>Résultat max</t>
  </si>
  <si>
    <t>BFC</t>
  </si>
  <si>
    <t>PF</t>
  </si>
  <si>
    <t>F</t>
  </si>
  <si>
    <t>Nb de manches comptabilisées :</t>
  </si>
  <si>
    <t>Pour être classé, il faut avoir participé à au moins</t>
  </si>
  <si>
    <t>courses</t>
  </si>
  <si>
    <t>Nb manches</t>
  </si>
  <si>
    <t>Nb de manches comptabilisées</t>
  </si>
  <si>
    <t>Nb de manches pour être classé</t>
  </si>
  <si>
    <t>Nb Hors course</t>
  </si>
  <si>
    <t>Rotax Max</t>
  </si>
  <si>
    <t>Bonus Meilleur tour en course</t>
  </si>
  <si>
    <t>Points Bonus</t>
  </si>
  <si>
    <t>Mini-Kart</t>
  </si>
  <si>
    <t>Rotax Max Master</t>
  </si>
  <si>
    <t>KZ125 Gentlemen</t>
  </si>
  <si>
    <t>KZ125</t>
  </si>
  <si>
    <t>OPEN</t>
  </si>
  <si>
    <t>X 30</t>
  </si>
  <si>
    <t>X 30G</t>
  </si>
  <si>
    <t>Sens Trophy 2013</t>
  </si>
  <si>
    <t>BOUDOT Jérémy</t>
  </si>
  <si>
    <t>POULIQUEN Alexandre</t>
  </si>
  <si>
    <t>HOULETTE Valentine</t>
  </si>
  <si>
    <t>HERBLOT Vincent</t>
  </si>
  <si>
    <t>CAMMARATA Marc</t>
  </si>
  <si>
    <t>COUSIN Antoine</t>
  </si>
  <si>
    <t>HENRIO Hugo</t>
  </si>
  <si>
    <t>GODCHAUX Pierre</t>
  </si>
  <si>
    <t>PINIER Pauline</t>
  </si>
  <si>
    <t>RETOU Alexandre</t>
  </si>
  <si>
    <t>IBANEZ François</t>
  </si>
  <si>
    <t>SERANZI Maxime</t>
  </si>
  <si>
    <t>Chalon</t>
  </si>
  <si>
    <t>Sens</t>
  </si>
  <si>
    <t>KCAM</t>
  </si>
  <si>
    <t>Bretigny</t>
  </si>
  <si>
    <t>Rosny</t>
  </si>
  <si>
    <t>Cormeilles</t>
  </si>
  <si>
    <t>Angerville</t>
  </si>
  <si>
    <t>OUTALMIT Farès</t>
  </si>
  <si>
    <t>IMBOURG Thomas</t>
  </si>
  <si>
    <t>COSTA Valentin</t>
  </si>
  <si>
    <t>DUCLOS Thibault</t>
  </si>
  <si>
    <t>La Rochelle</t>
  </si>
  <si>
    <t>Dourdan</t>
  </si>
  <si>
    <t>Salbris</t>
  </si>
  <si>
    <t>SZYMANSKI Hugo</t>
  </si>
  <si>
    <t>MOREL Thomas</t>
  </si>
  <si>
    <t>NICOLINO Henri-Jean</t>
  </si>
  <si>
    <t>K 61</t>
  </si>
  <si>
    <t>Mantes</t>
  </si>
  <si>
    <t>VENTURI Florian</t>
  </si>
  <si>
    <t>DIAS Xavier</t>
  </si>
  <si>
    <t>RENAUDIN Adrien</t>
  </si>
  <si>
    <t>PERCEVAL Antoine</t>
  </si>
  <si>
    <t>BERTRAND William</t>
  </si>
  <si>
    <t>TRIMOUILLE Andréa</t>
  </si>
  <si>
    <t>AVRAND Maxime</t>
  </si>
  <si>
    <t>SANSON Julien</t>
  </si>
  <si>
    <t>GUERARD Martin</t>
  </si>
  <si>
    <t>SAMON Enzo</t>
  </si>
  <si>
    <t>ATALIAN Albert</t>
  </si>
  <si>
    <t>GENEST Louis</t>
  </si>
  <si>
    <t>Meudon</t>
  </si>
  <si>
    <t>Wissous</t>
  </si>
  <si>
    <t>ACO Paris</t>
  </si>
  <si>
    <t>HODIER Thomas</t>
  </si>
  <si>
    <t>BAILLY Thomas</t>
  </si>
  <si>
    <t>DZIADUS Laurent</t>
  </si>
  <si>
    <t>MORONI Rodolphe</t>
  </si>
  <si>
    <t>SANCHEZ Sébastien</t>
  </si>
  <si>
    <t>VALLÉE Stéphane</t>
  </si>
  <si>
    <t>MOREL Benoit</t>
  </si>
  <si>
    <t>VARONA Brice</t>
  </si>
  <si>
    <t>GRANDRY Alain</t>
  </si>
  <si>
    <t>RENAUDIN Patrice</t>
  </si>
  <si>
    <t>RENAUDIN Julien</t>
  </si>
  <si>
    <t>GORGE Baptiste</t>
  </si>
  <si>
    <t>HAMON Ethan</t>
  </si>
  <si>
    <t>JEAN Maxime</t>
  </si>
  <si>
    <t>BONNAIRE Alexandre</t>
  </si>
  <si>
    <t>BARRET Thibault</t>
  </si>
  <si>
    <t>Pour la course du 17 Mars , la finale ayant été annulée , les points de la Préfinale ont été doublés</t>
  </si>
  <si>
    <t>Sens Trophy 2014</t>
  </si>
  <si>
    <t>Nationale 150</t>
  </si>
  <si>
    <t>Nationale 160</t>
  </si>
  <si>
    <t>CAPIETTO Maceo</t>
  </si>
  <si>
    <t>RIVIERE Luca</t>
  </si>
  <si>
    <t>BOISSON Madeline</t>
  </si>
  <si>
    <t>Luronne</t>
  </si>
  <si>
    <t>PARTHENAY Gabin</t>
  </si>
  <si>
    <t>VAYRON Elliott</t>
  </si>
  <si>
    <t>ROY Coranthyn</t>
  </si>
  <si>
    <t>MANGIN Arthur</t>
  </si>
  <si>
    <t>SPENLE Evan</t>
  </si>
  <si>
    <t>MAITRE Neill</t>
  </si>
  <si>
    <t>CARDOSO Enzo</t>
  </si>
  <si>
    <t>PECRIAUX Mathys</t>
  </si>
  <si>
    <t>JIMENEZ SERRANO Gabriel</t>
  </si>
  <si>
    <t>GORGE Raphael</t>
  </si>
  <si>
    <t>TAHON Julien</t>
  </si>
  <si>
    <t>AMAND Marcus</t>
  </si>
  <si>
    <t>Beltoise</t>
  </si>
  <si>
    <t>PECRIAUX Thiméo</t>
  </si>
  <si>
    <t>Fraysse Kilian</t>
  </si>
  <si>
    <t>Henrion Gillian</t>
  </si>
  <si>
    <t>Nicolino Maxime</t>
  </si>
  <si>
    <t>Le Tallec Hugo</t>
  </si>
  <si>
    <t>Dionnet Théo</t>
  </si>
  <si>
    <t>David Hadrien</t>
  </si>
  <si>
    <t>Royan</t>
  </si>
  <si>
    <t>Droux Damyen</t>
  </si>
  <si>
    <t>ANTOINE Mattéo</t>
  </si>
  <si>
    <t>Lorraine</t>
  </si>
  <si>
    <t>DUPUIS Quentin</t>
  </si>
  <si>
    <t>POURCHAIRE Théo</t>
  </si>
  <si>
    <t>HENIQUE Jérémy</t>
  </si>
  <si>
    <t>NOMBLOT Jean</t>
  </si>
  <si>
    <t>CORDIER Mathis</t>
  </si>
  <si>
    <t>VENIER Jonas</t>
  </si>
  <si>
    <t>La grande motte</t>
  </si>
  <si>
    <t>MARTINS Victor</t>
  </si>
  <si>
    <t>CARBONNEL Arthur</t>
  </si>
  <si>
    <t>ADAM Quentin</t>
  </si>
  <si>
    <t>AÏT-OUAKLI David</t>
  </si>
  <si>
    <t>BELTRAMELLY Brady</t>
  </si>
  <si>
    <t>BELTRAMELLY Viny</t>
  </si>
  <si>
    <t>BOISSAY Clément</t>
  </si>
  <si>
    <t>JBH</t>
  </si>
  <si>
    <t>CHARPENTIER Tristan</t>
  </si>
  <si>
    <t>CRETON Harald</t>
  </si>
  <si>
    <t>DUBAIL Yanis</t>
  </si>
  <si>
    <t>FONTAINE Paul</t>
  </si>
  <si>
    <t>GUERINOT Valentin</t>
  </si>
  <si>
    <t>GUERREAU Camille</t>
  </si>
  <si>
    <t>HAMDAOUI Rayanne</t>
  </si>
  <si>
    <t>JALOUX Romain</t>
  </si>
  <si>
    <t>MARTINS Nicolas</t>
  </si>
  <si>
    <t>MORELLI Charlotte</t>
  </si>
  <si>
    <t>RAMIANDRISOA Ambinintsoa</t>
  </si>
  <si>
    <t>SIMOES Elodie</t>
  </si>
  <si>
    <t>VALICHON Lydie</t>
  </si>
  <si>
    <t>VENET François-Xavier</t>
  </si>
  <si>
    <t>AILLERIE Quentin</t>
  </si>
  <si>
    <t>BOSTJANCIK Thomas</t>
  </si>
  <si>
    <t>FAUVEAU Christophe</t>
  </si>
  <si>
    <t>LOUVEAU Paul</t>
  </si>
  <si>
    <t>TROUTTET Victor</t>
  </si>
  <si>
    <t>Enclos</t>
  </si>
  <si>
    <t>VAISON Mathias</t>
  </si>
  <si>
    <t>VIALLE Valentin</t>
  </si>
  <si>
    <t>FRANCE Nicolas</t>
  </si>
  <si>
    <t>Pays Dunois</t>
  </si>
  <si>
    <t>HERVAS Didier</t>
  </si>
  <si>
    <t>SABUCO Michel</t>
  </si>
  <si>
    <t>KRYPCIAK Pierre</t>
  </si>
  <si>
    <t>MIGUET Karine</t>
  </si>
  <si>
    <t>PERDRY Alban</t>
  </si>
  <si>
    <t>MIEL Sébastien</t>
  </si>
  <si>
    <t>BOUISSET André</t>
  </si>
  <si>
    <t>OUASSINI Hakim</t>
  </si>
  <si>
    <t>Ile de France</t>
  </si>
  <si>
    <t>ROY Jacky</t>
  </si>
  <si>
    <t>SEGUIN Emmanuel</t>
  </si>
  <si>
    <t>SERRA Alain</t>
  </si>
  <si>
    <t>SOULAT Michel</t>
  </si>
  <si>
    <t>DELORME Sébastien</t>
  </si>
  <si>
    <t>GODARD Ludovic</t>
  </si>
  <si>
    <t>ROY Maxime</t>
  </si>
  <si>
    <t>TOMANIK Mathieu</t>
  </si>
  <si>
    <t>METTETAL Jules</t>
  </si>
  <si>
    <t>Loches</t>
  </si>
  <si>
    <t>COSTET Enzo</t>
  </si>
  <si>
    <t>ROCHE Arthur</t>
  </si>
  <si>
    <t>LEGROS Antonin</t>
  </si>
  <si>
    <t>Reims</t>
  </si>
  <si>
    <t>NAU Simon</t>
  </si>
  <si>
    <t>Hadjar Isack</t>
  </si>
  <si>
    <t>Heyert Theo</t>
  </si>
  <si>
    <t>Lommerange</t>
  </si>
  <si>
    <t>CLEMENT Thibaut</t>
  </si>
  <si>
    <t>MIALANE Thomas</t>
  </si>
  <si>
    <t>PROUTEAU Camille</t>
  </si>
  <si>
    <t>PIEL Côme</t>
  </si>
  <si>
    <t>BALACEANU Alexandre</t>
  </si>
  <si>
    <t>ROUCHY Thomas</t>
  </si>
  <si>
    <t>Dunois</t>
  </si>
  <si>
    <t>STRINGARI Alexy</t>
  </si>
  <si>
    <t>BAILLET-GOIRAN Lucas</t>
  </si>
  <si>
    <t>FENESTRAZ Sacha</t>
  </si>
  <si>
    <t>Val d'Argenton</t>
  </si>
  <si>
    <t>HAEFFELI Nicolas</t>
  </si>
  <si>
    <t>Wittenheim</t>
  </si>
  <si>
    <t>TISSOT Léo</t>
  </si>
  <si>
    <t>CHAGNON Tom</t>
  </si>
  <si>
    <t>MORANDI William</t>
  </si>
  <si>
    <t>HERBLOT Olivier</t>
  </si>
  <si>
    <t>MAHE Swan</t>
  </si>
  <si>
    <t>Dassault</t>
  </si>
  <si>
    <t>CAPIETTO Guillaume</t>
  </si>
  <si>
    <t>BARBAZA Mariane</t>
  </si>
  <si>
    <t>TAHON Olivier</t>
  </si>
  <si>
    <t>Perrin Sophie</t>
  </si>
  <si>
    <t>Lapa Perreira Simon</t>
  </si>
  <si>
    <t>LKCM</t>
  </si>
  <si>
    <t>Mouzon Antoine</t>
  </si>
  <si>
    <t>Fernandez Louan</t>
  </si>
  <si>
    <t>La Grande Motte</t>
  </si>
  <si>
    <t>Eteki Adam</t>
  </si>
  <si>
    <t>Valente Enzo</t>
  </si>
  <si>
    <t>Mulhouse</t>
  </si>
  <si>
    <t>Escartin Orso</t>
  </si>
  <si>
    <t>LKMC</t>
  </si>
  <si>
    <t>Lehmann Enzo</t>
  </si>
  <si>
    <t>Besançon</t>
  </si>
  <si>
    <t>Claude Léonie</t>
  </si>
  <si>
    <t>Boreau Colin</t>
  </si>
  <si>
    <t>Ferbours Corentin</t>
  </si>
  <si>
    <t>Monzon Jérome</t>
  </si>
  <si>
    <t>Lacautre Arthur</t>
  </si>
  <si>
    <t>Filloux Louis</t>
  </si>
  <si>
    <t>Ghrib Medy</t>
  </si>
  <si>
    <t>Cappello Christopher</t>
  </si>
  <si>
    <t>Picot Nicolas</t>
  </si>
  <si>
    <t>Bastard Erwan</t>
  </si>
  <si>
    <t>Drevet Marc</t>
  </si>
  <si>
    <t>Grenier Christophe</t>
  </si>
  <si>
    <t>Brétigny</t>
  </si>
  <si>
    <t>Manzano André</t>
  </si>
  <si>
    <t>Bell-Bell  André</t>
  </si>
  <si>
    <t>Paris</t>
  </si>
  <si>
    <t>Minikart</t>
  </si>
  <si>
    <t>Nationale</t>
  </si>
  <si>
    <t>Max</t>
  </si>
  <si>
    <t>Max Master</t>
  </si>
  <si>
    <t>Open DD2</t>
  </si>
  <si>
    <t>KZ 125 Gentl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</si>
</sst>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_-* #,##0.0\ _F_-;\-* #,##0.0\ _F_-;_-* &quot;-&quot;??\ _F_-;_-@_-"/>
    <numFmt numFmtId="174" formatCode="_-* #,##0\ _F_-;\-* #,##0\ _F_-;_-* &quot;-&quot;??\ _F_-;_-@_-"/>
    <numFmt numFmtId="175" formatCode="0.0"/>
    <numFmt numFmtId="176" formatCode="0.000"/>
    <numFmt numFmtId="177" formatCode="0.000000"/>
    <numFmt numFmtId="178" formatCode="0.00000"/>
    <numFmt numFmtId="179" formatCode="0.0000"/>
    <numFmt numFmtId="180" formatCode="0.0%"/>
    <numFmt numFmtId="181" formatCode="&quot;Vrai&quot;;&quot;Vrai&quot;;&quot;Faux&quot;"/>
    <numFmt numFmtId="182" formatCode="&quot;Actif&quot;;&quot;Actif&quot;;&quot;Inactif&quot;"/>
    <numFmt numFmtId="183" formatCode="[$-40C]dddd\ d\ mmmm\ yyyy"/>
    <numFmt numFmtId="184" formatCode="[$-40C]d\-mmm\-yy;@"/>
  </numFmts>
  <fonts count="5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Book Antiqua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Impact"/>
      <family val="2"/>
    </font>
    <font>
      <i/>
      <sz val="22"/>
      <color indexed="8"/>
      <name val="Impact"/>
      <family val="2"/>
    </font>
    <font>
      <b/>
      <i/>
      <sz val="11"/>
      <color indexed="8"/>
      <name val="Times New Roman"/>
      <family val="1"/>
    </font>
    <font>
      <sz val="24"/>
      <color indexed="8"/>
      <name val="Impact"/>
      <family val="2"/>
    </font>
    <font>
      <b/>
      <sz val="24"/>
      <color indexed="8"/>
      <name val="Impact"/>
      <family val="2"/>
    </font>
    <font>
      <i/>
      <sz val="16"/>
      <color indexed="8"/>
      <name val="Impact"/>
      <family val="2"/>
    </font>
    <font>
      <b/>
      <i/>
      <sz val="10"/>
      <color indexed="8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i/>
      <u val="single"/>
      <sz val="26"/>
      <color indexed="8"/>
      <name val="Verdan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tted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hair"/>
      <bottom style="hair"/>
    </border>
    <border>
      <left style="dotted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dotted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hair"/>
      <bottom style="medium"/>
    </border>
    <border>
      <left style="thin"/>
      <right style="dotted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tted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dotted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tted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/>
    </xf>
    <xf numFmtId="0" fontId="1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left" textRotation="90" wrapText="1"/>
    </xf>
    <xf numFmtId="0" fontId="10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 textRotation="90" wrapText="1"/>
    </xf>
    <xf numFmtId="14" fontId="5" fillId="0" borderId="15" xfId="0" applyNumberFormat="1" applyFont="1" applyFill="1" applyBorder="1" applyAlignment="1">
      <alignment horizontal="center" vertical="center" textRotation="90"/>
    </xf>
    <xf numFmtId="14" fontId="16" fillId="0" borderId="16" xfId="0" applyNumberFormat="1" applyFont="1" applyFill="1" applyBorder="1" applyAlignment="1">
      <alignment horizontal="center" vertical="center" textRotation="90"/>
    </xf>
    <xf numFmtId="14" fontId="9" fillId="0" borderId="17" xfId="0" applyNumberFormat="1" applyFont="1" applyFill="1" applyBorder="1" applyAlignment="1">
      <alignment horizontal="left" vertical="center" textRotation="255"/>
    </xf>
    <xf numFmtId="0" fontId="5" fillId="0" borderId="18" xfId="0" applyFont="1" applyFill="1" applyBorder="1" applyAlignment="1">
      <alignment horizontal="center" vertical="center" textRotation="90" wrapText="1"/>
    </xf>
    <xf numFmtId="14" fontId="9" fillId="0" borderId="18" xfId="0" applyNumberFormat="1" applyFont="1" applyFill="1" applyBorder="1" applyAlignment="1">
      <alignment horizontal="left" vertical="center"/>
    </xf>
    <xf numFmtId="14" fontId="9" fillId="0" borderId="19" xfId="0" applyNumberFormat="1" applyFont="1" applyFill="1" applyBorder="1" applyAlignment="1">
      <alignment horizontal="left" vertical="center"/>
    </xf>
    <xf numFmtId="14" fontId="5" fillId="0" borderId="20" xfId="0" applyNumberFormat="1" applyFont="1" applyFill="1" applyBorder="1" applyAlignment="1">
      <alignment horizontal="center" vertical="center" textRotation="90"/>
    </xf>
    <xf numFmtId="14" fontId="16" fillId="0" borderId="21" xfId="0" applyNumberFormat="1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21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textRotation="90" wrapText="1"/>
    </xf>
    <xf numFmtId="14" fontId="9" fillId="0" borderId="37" xfId="0" applyNumberFormat="1" applyFont="1" applyFill="1" applyBorder="1" applyAlignment="1">
      <alignment horizontal="left" vertical="center" textRotation="255"/>
    </xf>
    <xf numFmtId="0" fontId="5" fillId="0" borderId="38" xfId="0" applyFont="1" applyFill="1" applyBorder="1" applyAlignment="1">
      <alignment horizontal="center" vertical="center" textRotation="90" wrapText="1"/>
    </xf>
    <xf numFmtId="14" fontId="9" fillId="0" borderId="38" xfId="0" applyNumberFormat="1" applyFont="1" applyFill="1" applyBorder="1" applyAlignment="1">
      <alignment horizontal="left" vertical="center"/>
    </xf>
    <xf numFmtId="14" fontId="9" fillId="0" borderId="39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textRotation="90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 textRotation="90" wrapText="1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1" fillId="33" borderId="74" xfId="0" applyFont="1" applyFill="1" applyBorder="1" applyAlignment="1">
      <alignment horizontal="center" vertical="center" wrapText="1"/>
    </xf>
    <xf numFmtId="0" fontId="21" fillId="33" borderId="61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vertical="center"/>
    </xf>
    <xf numFmtId="0" fontId="21" fillId="33" borderId="49" xfId="0" applyFont="1" applyFill="1" applyBorder="1" applyAlignment="1">
      <alignment vertical="center"/>
    </xf>
    <xf numFmtId="0" fontId="21" fillId="33" borderId="44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 textRotation="90" wrapText="1"/>
    </xf>
    <xf numFmtId="14" fontId="9" fillId="33" borderId="17" xfId="0" applyNumberFormat="1" applyFont="1" applyFill="1" applyBorder="1" applyAlignment="1">
      <alignment horizontal="left" vertical="center" textRotation="255"/>
    </xf>
    <xf numFmtId="0" fontId="5" fillId="33" borderId="18" xfId="0" applyFont="1" applyFill="1" applyBorder="1" applyAlignment="1">
      <alignment horizontal="center" vertical="center" textRotation="90" wrapText="1"/>
    </xf>
    <xf numFmtId="14" fontId="9" fillId="33" borderId="18" xfId="0" applyNumberFormat="1" applyFont="1" applyFill="1" applyBorder="1" applyAlignment="1">
      <alignment horizontal="left" vertical="center"/>
    </xf>
    <xf numFmtId="14" fontId="9" fillId="33" borderId="19" xfId="0" applyNumberFormat="1" applyFont="1" applyFill="1" applyBorder="1" applyAlignment="1">
      <alignment horizontal="left" vertical="center"/>
    </xf>
    <xf numFmtId="14" fontId="5" fillId="33" borderId="20" xfId="0" applyNumberFormat="1" applyFont="1" applyFill="1" applyBorder="1" applyAlignment="1">
      <alignment horizontal="center" vertical="center" textRotation="90"/>
    </xf>
    <xf numFmtId="14" fontId="16" fillId="33" borderId="21" xfId="0" applyNumberFormat="1" applyFont="1" applyFill="1" applyBorder="1" applyAlignment="1">
      <alignment horizontal="center" vertical="center" textRotation="90"/>
    </xf>
    <xf numFmtId="0" fontId="5" fillId="33" borderId="65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6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76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6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77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vertical="center"/>
    </xf>
    <xf numFmtId="0" fontId="5" fillId="0" borderId="80" xfId="0" applyFont="1" applyFill="1" applyBorder="1" applyAlignment="1">
      <alignment vertical="center"/>
    </xf>
    <xf numFmtId="0" fontId="6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21" fillId="0" borderId="83" xfId="0" applyFont="1" applyFill="1" applyBorder="1" applyAlignment="1">
      <alignment horizontal="center" vertical="center"/>
    </xf>
    <xf numFmtId="0" fontId="21" fillId="0" borderId="84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center"/>
    </xf>
    <xf numFmtId="0" fontId="21" fillId="0" borderId="85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vertical="center"/>
    </xf>
    <xf numFmtId="0" fontId="5" fillId="34" borderId="33" xfId="0" applyFont="1" applyFill="1" applyBorder="1" applyAlignment="1">
      <alignment vertical="center"/>
    </xf>
    <xf numFmtId="0" fontId="5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5" fillId="34" borderId="70" xfId="0" applyFont="1" applyFill="1" applyBorder="1" applyAlignment="1">
      <alignment horizontal="center" vertical="center"/>
    </xf>
    <xf numFmtId="0" fontId="21" fillId="34" borderId="36" xfId="0" applyFont="1" applyFill="1" applyBorder="1" applyAlignment="1">
      <alignment horizontal="center" vertical="center"/>
    </xf>
    <xf numFmtId="0" fontId="21" fillId="34" borderId="32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/>
    </xf>
    <xf numFmtId="0" fontId="21" fillId="34" borderId="33" xfId="0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/>
    </xf>
    <xf numFmtId="0" fontId="21" fillId="34" borderId="42" xfId="0" applyFont="1" applyFill="1" applyBorder="1" applyAlignment="1">
      <alignment horizontal="center" vertical="center"/>
    </xf>
    <xf numFmtId="0" fontId="18" fillId="34" borderId="2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27" xfId="0" applyFont="1" applyFill="1" applyBorder="1" applyAlignment="1">
      <alignment vertical="center"/>
    </xf>
    <xf numFmtId="0" fontId="5" fillId="34" borderId="2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21" fillId="34" borderId="4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21" fillId="34" borderId="27" xfId="0" applyFont="1" applyFill="1" applyBorder="1" applyAlignment="1" quotePrefix="1">
      <alignment horizontal="center" vertical="center"/>
    </xf>
    <xf numFmtId="0" fontId="4" fillId="0" borderId="79" xfId="0" applyFont="1" applyFill="1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27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0" fontId="4" fillId="34" borderId="35" xfId="0" applyFont="1" applyFill="1" applyBorder="1" applyAlignment="1">
      <alignment vertical="center"/>
    </xf>
    <xf numFmtId="0" fontId="5" fillId="34" borderId="35" xfId="0" applyFont="1" applyFill="1" applyBorder="1" applyAlignment="1">
      <alignment horizontal="left" vertical="center"/>
    </xf>
    <xf numFmtId="0" fontId="5" fillId="0" borderId="87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/>
    </xf>
    <xf numFmtId="0" fontId="6" fillId="0" borderId="88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textRotation="90" wrapText="1"/>
    </xf>
    <xf numFmtId="184" fontId="5" fillId="0" borderId="89" xfId="0" applyNumberFormat="1" applyFont="1" applyFill="1" applyBorder="1" applyAlignment="1">
      <alignment horizontal="center" vertical="center" textRotation="90" wrapText="1"/>
    </xf>
    <xf numFmtId="0" fontId="21" fillId="0" borderId="90" xfId="0" applyFont="1" applyFill="1" applyBorder="1" applyAlignment="1">
      <alignment horizontal="left" vertical="center" textRotation="90" wrapText="1"/>
    </xf>
    <xf numFmtId="0" fontId="21" fillId="0" borderId="91" xfId="0" applyFont="1" applyFill="1" applyBorder="1" applyAlignment="1">
      <alignment horizontal="left" vertical="center" textRotation="90" wrapText="1"/>
    </xf>
    <xf numFmtId="0" fontId="21" fillId="0" borderId="92" xfId="0" applyFont="1" applyFill="1" applyBorder="1" applyAlignment="1">
      <alignment horizontal="left" vertical="center" textRotation="90" wrapText="1"/>
    </xf>
    <xf numFmtId="184" fontId="5" fillId="0" borderId="15" xfId="0" applyNumberFormat="1" applyFont="1" applyFill="1" applyBorder="1" applyAlignment="1">
      <alignment horizontal="center" vertical="center" textRotation="90" wrapText="1"/>
    </xf>
    <xf numFmtId="0" fontId="21" fillId="33" borderId="90" xfId="0" applyFont="1" applyFill="1" applyBorder="1" applyAlignment="1">
      <alignment horizontal="left" vertical="center" textRotation="90" wrapText="1"/>
    </xf>
    <xf numFmtId="0" fontId="21" fillId="33" borderId="91" xfId="0" applyFont="1" applyFill="1" applyBorder="1" applyAlignment="1">
      <alignment horizontal="left" vertical="center" textRotation="90" wrapText="1"/>
    </xf>
    <xf numFmtId="0" fontId="21" fillId="33" borderId="92" xfId="0" applyFont="1" applyFill="1" applyBorder="1" applyAlignment="1">
      <alignment horizontal="left" vertical="center" textRotation="90" wrapText="1"/>
    </xf>
    <xf numFmtId="0" fontId="7" fillId="0" borderId="93" xfId="0" applyFont="1" applyFill="1" applyBorder="1" applyAlignment="1">
      <alignment horizontal="center"/>
    </xf>
    <xf numFmtId="0" fontId="7" fillId="0" borderId="94" xfId="0" applyFont="1" applyFill="1" applyBorder="1" applyAlignment="1">
      <alignment horizontal="center"/>
    </xf>
    <xf numFmtId="0" fontId="7" fillId="0" borderId="95" xfId="0" applyFont="1" applyFill="1" applyBorder="1" applyAlignment="1">
      <alignment horizontal="center"/>
    </xf>
    <xf numFmtId="184" fontId="5" fillId="0" borderId="16" xfId="0" applyNumberFormat="1" applyFont="1" applyFill="1" applyBorder="1" applyAlignment="1">
      <alignment horizontal="center" vertical="center" textRotation="90" wrapText="1"/>
    </xf>
    <xf numFmtId="0" fontId="0" fillId="0" borderId="44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vertical="center"/>
    </xf>
    <xf numFmtId="0" fontId="5" fillId="35" borderId="33" xfId="0" applyFont="1" applyFill="1" applyBorder="1" applyAlignment="1">
      <alignment vertical="center"/>
    </xf>
    <xf numFmtId="0" fontId="6" fillId="35" borderId="31" xfId="0" applyFont="1" applyFill="1" applyBorder="1" applyAlignment="1">
      <alignment horizontal="center" vertical="center"/>
    </xf>
    <xf numFmtId="0" fontId="5" fillId="35" borderId="70" xfId="0" applyFont="1" applyFill="1" applyBorder="1" applyAlignment="1">
      <alignment horizontal="center" vertical="center"/>
    </xf>
    <xf numFmtId="0" fontId="21" fillId="35" borderId="36" xfId="0" applyFont="1" applyFill="1" applyBorder="1" applyAlignment="1">
      <alignment horizontal="center" vertical="center"/>
    </xf>
    <xf numFmtId="0" fontId="21" fillId="35" borderId="32" xfId="0" applyFont="1" applyFill="1" applyBorder="1" applyAlignment="1">
      <alignment horizontal="center" vertical="center"/>
    </xf>
    <xf numFmtId="0" fontId="21" fillId="35" borderId="29" xfId="0" applyFont="1" applyFill="1" applyBorder="1" applyAlignment="1">
      <alignment horizontal="center" vertical="center"/>
    </xf>
    <xf numFmtId="0" fontId="21" fillId="35" borderId="33" xfId="0" applyFont="1" applyFill="1" applyBorder="1" applyAlignment="1">
      <alignment horizontal="center" vertical="center"/>
    </xf>
    <xf numFmtId="0" fontId="21" fillId="35" borderId="3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5" fillId="35" borderId="27" xfId="0" applyFont="1" applyFill="1" applyBorder="1" applyAlignment="1">
      <alignment vertical="center"/>
    </xf>
    <xf numFmtId="0" fontId="6" fillId="35" borderId="12" xfId="0" applyFont="1" applyFill="1" applyBorder="1" applyAlignment="1">
      <alignment horizontal="center" vertical="center"/>
    </xf>
    <xf numFmtId="0" fontId="5" fillId="35" borderId="65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26" xfId="0" applyFont="1" applyFill="1" applyBorder="1" applyAlignment="1">
      <alignment horizontal="center" vertical="center"/>
    </xf>
    <xf numFmtId="0" fontId="21" fillId="35" borderId="27" xfId="0" applyFont="1" applyFill="1" applyBorder="1" applyAlignment="1">
      <alignment horizontal="center" vertical="center"/>
    </xf>
    <xf numFmtId="0" fontId="21" fillId="35" borderId="28" xfId="0" applyFont="1" applyFill="1" applyBorder="1" applyAlignment="1">
      <alignment horizontal="center" vertical="center"/>
    </xf>
    <xf numFmtId="0" fontId="21" fillId="35" borderId="4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19</xdr:row>
      <xdr:rowOff>57150</xdr:rowOff>
    </xdr:from>
    <xdr:ext cx="4648200" cy="771525"/>
    <xdr:sp>
      <xdr:nvSpPr>
        <xdr:cNvPr id="1" name="ZoneTexte 1"/>
        <xdr:cNvSpPr txBox="1">
          <a:spLocks noChangeArrowheads="1"/>
        </xdr:cNvSpPr>
      </xdr:nvSpPr>
      <xdr:spPr>
        <a:xfrm>
          <a:off x="295275" y="6276975"/>
          <a:ext cx="4648200" cy="771525"/>
        </a:xfrm>
        <a:prstGeom prst="rect">
          <a:avLst/>
        </a:prstGeom>
        <a:solidFill>
          <a:srgbClr val="F2F2F2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le Sens Trophy 2 du 15 Juin 2014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Thomas Bailly et Guillaume Capietto ont fait le même meilleur chrono (43,624)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4 points Bonus ont été attribués aux 2 pilotes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BC42"/>
  <sheetViews>
    <sheetView zoomScale="75" zoomScaleNormal="75" zoomScalePageLayoutView="0" workbookViewId="0" topLeftCell="A1">
      <pane xSplit="11" ySplit="5" topLeftCell="L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28" sqref="G28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96</v>
      </c>
      <c r="B1" s="17"/>
      <c r="C1" s="17"/>
      <c r="D1" s="17"/>
      <c r="E1" s="17"/>
      <c r="F1" s="17"/>
      <c r="G1" s="17"/>
      <c r="H1" s="17"/>
      <c r="I1" s="17"/>
      <c r="L1" s="19" t="s">
        <v>25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23" t="s">
        <v>10</v>
      </c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5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216" t="s">
        <v>21</v>
      </c>
      <c r="K3" s="220" t="s">
        <v>24</v>
      </c>
      <c r="L3" s="219">
        <v>41707</v>
      </c>
      <c r="M3" s="215"/>
      <c r="N3" s="215">
        <v>41805</v>
      </c>
      <c r="O3" s="215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5">
        <v>41903</v>
      </c>
      <c r="AK3" s="226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217"/>
      <c r="K4" s="22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218"/>
      <c r="K5" s="222"/>
      <c r="L5" s="133" t="s">
        <v>107</v>
      </c>
      <c r="M5" s="134"/>
      <c r="N5" s="133" t="s">
        <v>185</v>
      </c>
      <c r="O5" s="134"/>
      <c r="P5" s="133"/>
      <c r="Q5" s="134"/>
      <c r="R5" s="133"/>
      <c r="S5" s="134"/>
      <c r="T5" s="135"/>
      <c r="U5" s="134"/>
      <c r="V5" s="133"/>
      <c r="W5" s="134"/>
      <c r="X5" s="133"/>
      <c r="Y5" s="134"/>
      <c r="Z5" s="135"/>
      <c r="AA5" s="134"/>
      <c r="AB5" s="135"/>
      <c r="AC5" s="134"/>
      <c r="AD5" s="135"/>
      <c r="AE5" s="134"/>
      <c r="AF5" s="135"/>
      <c r="AG5" s="134"/>
      <c r="AH5" s="133"/>
      <c r="AI5" s="134"/>
      <c r="AJ5" s="133" t="s">
        <v>107</v>
      </c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113" t="s">
        <v>114</v>
      </c>
      <c r="E6" s="113"/>
      <c r="F6" s="114"/>
      <c r="G6" s="113" t="s">
        <v>115</v>
      </c>
      <c r="H6" s="39" t="str">
        <f aca="true" t="shared" si="0" ref="H6:H36">IF(COUNTA(AK6)&gt;0,IF(COUNTA(L6:AK6)&lt;classé,"Non","Oui"),"Non")</f>
        <v>Oui</v>
      </c>
      <c r="I6" s="115">
        <f aca="true" t="shared" si="1" ref="I6:I36">SUM(L6:AK6)-SUM(AN6:BA6)+K6</f>
        <v>202</v>
      </c>
      <c r="J6" s="116"/>
      <c r="K6" s="147">
        <f aca="true" t="shared" si="2" ref="K6:K36">COUNTIF(L$5:AK$5,$D6)*4</f>
        <v>0</v>
      </c>
      <c r="L6" s="118">
        <v>40</v>
      </c>
      <c r="M6" s="119">
        <v>40</v>
      </c>
      <c r="N6" s="120">
        <v>32</v>
      </c>
      <c r="O6" s="119">
        <v>32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>
        <v>40</v>
      </c>
      <c r="AK6" s="123">
        <v>50</v>
      </c>
      <c r="AL6" s="4">
        <f aca="true" t="shared" si="3" ref="AL6:AL36">MAX(L6:AK6)</f>
        <v>50</v>
      </c>
      <c r="AM6" s="5">
        <f aca="true" t="shared" si="4" ref="AM6:AM23">COUNTA(L6:AK6)</f>
        <v>6</v>
      </c>
      <c r="AN6" s="94">
        <f aca="true" t="shared" si="5" ref="AN6:BA15">IF($AM6&gt;Nbcourse+AN$3-1-$J6,LARGE($L6:$AK6,Nbcourse+AN$3-$J6),0)</f>
        <v>32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6">A6+1</f>
        <v>2</v>
      </c>
      <c r="B7" s="51"/>
      <c r="C7" s="56"/>
      <c r="D7" s="57" t="s">
        <v>52</v>
      </c>
      <c r="E7" s="57"/>
      <c r="F7" s="58"/>
      <c r="G7" s="57" t="s">
        <v>49</v>
      </c>
      <c r="H7" s="39" t="str">
        <f t="shared" si="0"/>
        <v>Oui</v>
      </c>
      <c r="I7" s="14">
        <f t="shared" si="1"/>
        <v>150</v>
      </c>
      <c r="J7" s="117"/>
      <c r="K7" s="147">
        <f t="shared" si="2"/>
        <v>0</v>
      </c>
      <c r="L7" s="15">
        <v>26</v>
      </c>
      <c r="M7" s="16">
        <v>32</v>
      </c>
      <c r="N7" s="54">
        <v>20</v>
      </c>
      <c r="O7" s="16">
        <v>20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>
        <v>32</v>
      </c>
      <c r="AK7" s="82">
        <v>40</v>
      </c>
      <c r="AL7" s="4">
        <f t="shared" si="3"/>
        <v>40</v>
      </c>
      <c r="AM7" s="5">
        <f t="shared" si="4"/>
        <v>6</v>
      </c>
      <c r="AN7" s="94">
        <f t="shared" si="5"/>
        <v>20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6"/>
      <c r="D8" s="57" t="s">
        <v>110</v>
      </c>
      <c r="E8" s="57"/>
      <c r="F8" s="58"/>
      <c r="G8" s="57" t="s">
        <v>49</v>
      </c>
      <c r="H8" s="39" t="str">
        <f t="shared" si="0"/>
        <v>Oui</v>
      </c>
      <c r="I8" s="14">
        <f t="shared" si="1"/>
        <v>146</v>
      </c>
      <c r="J8" s="117"/>
      <c r="K8" s="147">
        <f t="shared" si="2"/>
        <v>0</v>
      </c>
      <c r="L8" s="15">
        <v>32</v>
      </c>
      <c r="M8" s="16">
        <v>22</v>
      </c>
      <c r="N8" s="54">
        <v>26</v>
      </c>
      <c r="O8" s="16">
        <v>40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4"/>
      <c r="AG8" s="55"/>
      <c r="AH8" s="59"/>
      <c r="AI8" s="16"/>
      <c r="AJ8" s="55">
        <v>9</v>
      </c>
      <c r="AK8" s="82">
        <v>26</v>
      </c>
      <c r="AL8" s="4">
        <f t="shared" si="3"/>
        <v>40</v>
      </c>
      <c r="AM8" s="5">
        <f t="shared" si="4"/>
        <v>6</v>
      </c>
      <c r="AN8" s="94">
        <f t="shared" si="5"/>
        <v>9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 t="s">
        <v>55</v>
      </c>
      <c r="E9" s="57"/>
      <c r="F9" s="58"/>
      <c r="G9" s="57" t="s">
        <v>49</v>
      </c>
      <c r="H9" s="39" t="str">
        <f t="shared" si="0"/>
        <v>Oui</v>
      </c>
      <c r="I9" s="14">
        <f t="shared" si="1"/>
        <v>145</v>
      </c>
      <c r="J9" s="117"/>
      <c r="K9" s="147">
        <f t="shared" si="2"/>
        <v>0</v>
      </c>
      <c r="L9" s="15">
        <v>50</v>
      </c>
      <c r="M9" s="16">
        <v>50</v>
      </c>
      <c r="N9" s="54">
        <v>12</v>
      </c>
      <c r="O9" s="16">
        <v>13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4"/>
      <c r="AG9" s="55"/>
      <c r="AH9" s="59"/>
      <c r="AI9" s="16"/>
      <c r="AJ9" s="55">
        <v>17</v>
      </c>
      <c r="AK9" s="82">
        <v>15</v>
      </c>
      <c r="AL9" s="4">
        <f t="shared" si="3"/>
        <v>50</v>
      </c>
      <c r="AM9" s="5">
        <f t="shared" si="4"/>
        <v>6</v>
      </c>
      <c r="AN9" s="94">
        <f t="shared" si="5"/>
        <v>12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6"/>
      <c r="D10" s="57" t="s">
        <v>183</v>
      </c>
      <c r="E10" s="57"/>
      <c r="F10" s="58"/>
      <c r="G10" s="57" t="s">
        <v>184</v>
      </c>
      <c r="H10" s="39" t="str">
        <f t="shared" si="0"/>
        <v>Oui</v>
      </c>
      <c r="I10" s="14">
        <f t="shared" si="1"/>
        <v>142</v>
      </c>
      <c r="J10" s="117"/>
      <c r="K10" s="147">
        <f t="shared" si="2"/>
        <v>0</v>
      </c>
      <c r="L10" s="15"/>
      <c r="M10" s="16"/>
      <c r="N10" s="54">
        <v>50</v>
      </c>
      <c r="O10" s="16">
        <v>50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20</v>
      </c>
      <c r="AK10" s="82">
        <v>22</v>
      </c>
      <c r="AL10" s="4">
        <f t="shared" si="3"/>
        <v>50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6"/>
      <c r="D11" s="57" t="s">
        <v>107</v>
      </c>
      <c r="E11" s="57"/>
      <c r="F11" s="58"/>
      <c r="G11" s="57" t="s">
        <v>48</v>
      </c>
      <c r="H11" s="39" t="str">
        <f t="shared" si="0"/>
        <v>Oui</v>
      </c>
      <c r="I11" s="14">
        <f t="shared" si="1"/>
        <v>141</v>
      </c>
      <c r="J11" s="117"/>
      <c r="K11" s="147">
        <f t="shared" si="2"/>
        <v>8</v>
      </c>
      <c r="L11" s="15">
        <v>9</v>
      </c>
      <c r="M11" s="16">
        <v>20</v>
      </c>
      <c r="N11" s="54">
        <v>15</v>
      </c>
      <c r="O11" s="16">
        <v>16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4"/>
      <c r="AG11" s="55"/>
      <c r="AH11" s="59"/>
      <c r="AI11" s="16"/>
      <c r="AJ11" s="55">
        <v>50</v>
      </c>
      <c r="AK11" s="82">
        <v>32</v>
      </c>
      <c r="AL11" s="4">
        <f t="shared" si="3"/>
        <v>50</v>
      </c>
      <c r="AM11" s="5">
        <f t="shared" si="4"/>
        <v>6</v>
      </c>
      <c r="AN11" s="94">
        <f t="shared" si="5"/>
        <v>9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57" t="s">
        <v>99</v>
      </c>
      <c r="E12" s="57"/>
      <c r="F12" s="58"/>
      <c r="G12" s="57" t="s">
        <v>57</v>
      </c>
      <c r="H12" s="39" t="str">
        <f t="shared" si="0"/>
        <v>Oui</v>
      </c>
      <c r="I12" s="14">
        <f t="shared" si="1"/>
        <v>100</v>
      </c>
      <c r="J12" s="117"/>
      <c r="K12" s="147">
        <f t="shared" si="2"/>
        <v>0</v>
      </c>
      <c r="L12" s="15">
        <v>17</v>
      </c>
      <c r="M12" s="16">
        <v>7</v>
      </c>
      <c r="N12" s="54">
        <v>19</v>
      </c>
      <c r="O12" s="16">
        <v>18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26</v>
      </c>
      <c r="AK12" s="82">
        <v>20</v>
      </c>
      <c r="AL12" s="4">
        <f t="shared" si="3"/>
        <v>26</v>
      </c>
      <c r="AM12" s="5">
        <f t="shared" si="4"/>
        <v>6</v>
      </c>
      <c r="AN12" s="94">
        <f t="shared" si="5"/>
        <v>7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 t="s">
        <v>100</v>
      </c>
      <c r="E13" s="57"/>
      <c r="F13" s="58"/>
      <c r="G13" s="57" t="s">
        <v>46</v>
      </c>
      <c r="H13" s="39" t="str">
        <f t="shared" si="0"/>
        <v>Oui</v>
      </c>
      <c r="I13" s="14">
        <f t="shared" si="1"/>
        <v>88</v>
      </c>
      <c r="J13" s="117"/>
      <c r="K13" s="147">
        <f t="shared" si="2"/>
        <v>0</v>
      </c>
      <c r="L13" s="15">
        <v>14</v>
      </c>
      <c r="M13" s="16">
        <v>15</v>
      </c>
      <c r="N13" s="54">
        <v>16</v>
      </c>
      <c r="O13" s="16">
        <v>17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22</v>
      </c>
      <c r="AK13" s="82">
        <v>18</v>
      </c>
      <c r="AL13" s="4">
        <f t="shared" si="3"/>
        <v>22</v>
      </c>
      <c r="AM13" s="5">
        <f t="shared" si="4"/>
        <v>6</v>
      </c>
      <c r="AN13" s="94">
        <f t="shared" si="5"/>
        <v>14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 t="s">
        <v>108</v>
      </c>
      <c r="E14" s="57"/>
      <c r="F14" s="58"/>
      <c r="G14" s="57">
        <v>21</v>
      </c>
      <c r="H14" s="39" t="str">
        <f t="shared" si="0"/>
        <v>Oui</v>
      </c>
      <c r="I14" s="14">
        <f t="shared" si="1"/>
        <v>82</v>
      </c>
      <c r="J14" s="117"/>
      <c r="K14" s="147">
        <f t="shared" si="2"/>
        <v>0</v>
      </c>
      <c r="L14" s="15">
        <v>18</v>
      </c>
      <c r="M14" s="16">
        <v>26</v>
      </c>
      <c r="N14" s="54">
        <v>13</v>
      </c>
      <c r="O14" s="16">
        <v>11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13</v>
      </c>
      <c r="AK14" s="82">
        <v>12</v>
      </c>
      <c r="AL14" s="4">
        <f t="shared" si="3"/>
        <v>26</v>
      </c>
      <c r="AM14" s="5">
        <f t="shared" si="4"/>
        <v>6</v>
      </c>
      <c r="AN14" s="94">
        <f t="shared" si="5"/>
        <v>11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2"/>
      <c r="D15" s="57" t="s">
        <v>104</v>
      </c>
      <c r="E15" s="57"/>
      <c r="F15" s="58"/>
      <c r="G15" s="57" t="s">
        <v>46</v>
      </c>
      <c r="H15" s="39" t="str">
        <f t="shared" si="0"/>
        <v>Oui</v>
      </c>
      <c r="I15" s="14">
        <f t="shared" si="1"/>
        <v>73</v>
      </c>
      <c r="J15" s="117"/>
      <c r="K15" s="147">
        <f t="shared" si="2"/>
        <v>0</v>
      </c>
      <c r="L15" s="15">
        <v>16</v>
      </c>
      <c r="M15" s="16">
        <v>14</v>
      </c>
      <c r="N15" s="54">
        <v>11</v>
      </c>
      <c r="O15" s="16">
        <v>15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10</v>
      </c>
      <c r="AK15" s="82">
        <v>17</v>
      </c>
      <c r="AL15" s="4">
        <f t="shared" si="3"/>
        <v>17</v>
      </c>
      <c r="AM15" s="5">
        <f t="shared" si="4"/>
        <v>6</v>
      </c>
      <c r="AN15" s="94">
        <f t="shared" si="5"/>
        <v>10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61"/>
      <c r="C16" s="129"/>
      <c r="D16" s="57" t="s">
        <v>111</v>
      </c>
      <c r="E16" s="68"/>
      <c r="F16" s="69"/>
      <c r="G16" s="68" t="s">
        <v>49</v>
      </c>
      <c r="H16" s="39" t="str">
        <f t="shared" si="0"/>
        <v>Oui</v>
      </c>
      <c r="I16" s="14">
        <f t="shared" si="1"/>
        <v>60</v>
      </c>
      <c r="J16" s="124">
        <v>2</v>
      </c>
      <c r="K16" s="147">
        <f t="shared" si="2"/>
        <v>0</v>
      </c>
      <c r="L16" s="70">
        <v>0</v>
      </c>
      <c r="M16" s="64">
        <v>0</v>
      </c>
      <c r="N16" s="65">
        <v>18</v>
      </c>
      <c r="O16" s="64">
        <v>22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>
        <v>19</v>
      </c>
      <c r="AK16" s="83">
        <v>19</v>
      </c>
      <c r="AL16" s="4">
        <f t="shared" si="3"/>
        <v>22</v>
      </c>
      <c r="AM16" s="5">
        <f t="shared" si="4"/>
        <v>6</v>
      </c>
      <c r="AN16" s="94">
        <f aca="true" t="shared" si="7" ref="AN16:BA23">IF($AM16&gt;Nbcourse+AN$3-1-$J16,LARGE($L16:$AK16,Nbcourse+AN$3-$J16),0)</f>
        <v>18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 t="s">
        <v>109</v>
      </c>
      <c r="E17" s="57"/>
      <c r="F17" s="58"/>
      <c r="G17" s="57" t="s">
        <v>49</v>
      </c>
      <c r="H17" s="39" t="str">
        <f t="shared" si="0"/>
        <v>Oui</v>
      </c>
      <c r="I17" s="14">
        <f t="shared" si="1"/>
        <v>58</v>
      </c>
      <c r="J17" s="117"/>
      <c r="K17" s="147">
        <f t="shared" si="2"/>
        <v>0</v>
      </c>
      <c r="L17" s="15">
        <v>8</v>
      </c>
      <c r="M17" s="16">
        <v>10</v>
      </c>
      <c r="N17" s="54">
        <v>9</v>
      </c>
      <c r="O17" s="16">
        <v>6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>
        <v>15</v>
      </c>
      <c r="AK17" s="82">
        <v>16</v>
      </c>
      <c r="AL17" s="4">
        <f t="shared" si="3"/>
        <v>16</v>
      </c>
      <c r="AM17" s="5">
        <f t="shared" si="4"/>
        <v>6</v>
      </c>
      <c r="AN17" s="94">
        <f t="shared" si="7"/>
        <v>6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6"/>
      <c r="D18" s="57" t="s">
        <v>116</v>
      </c>
      <c r="E18" s="57"/>
      <c r="F18" s="58"/>
      <c r="G18" s="57" t="s">
        <v>49</v>
      </c>
      <c r="H18" s="39" t="str">
        <f t="shared" si="0"/>
        <v>Oui</v>
      </c>
      <c r="I18" s="14">
        <f t="shared" si="1"/>
        <v>57</v>
      </c>
      <c r="J18" s="117"/>
      <c r="K18" s="147">
        <f t="shared" si="2"/>
        <v>0</v>
      </c>
      <c r="L18" s="15">
        <v>13</v>
      </c>
      <c r="M18" s="16">
        <v>8</v>
      </c>
      <c r="N18" s="54">
        <v>6</v>
      </c>
      <c r="O18" s="16">
        <v>4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>
        <v>16</v>
      </c>
      <c r="AK18" s="82">
        <v>14</v>
      </c>
      <c r="AL18" s="4">
        <f t="shared" si="3"/>
        <v>16</v>
      </c>
      <c r="AM18" s="5">
        <f t="shared" si="4"/>
        <v>6</v>
      </c>
      <c r="AN18" s="94">
        <f t="shared" si="7"/>
        <v>4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57" t="s">
        <v>105</v>
      </c>
      <c r="E19" s="57"/>
      <c r="F19" s="58"/>
      <c r="G19" s="57" t="s">
        <v>46</v>
      </c>
      <c r="H19" s="39" t="str">
        <f t="shared" si="0"/>
        <v>Oui</v>
      </c>
      <c r="I19" s="14">
        <f t="shared" si="1"/>
        <v>57</v>
      </c>
      <c r="J19" s="117"/>
      <c r="K19" s="147">
        <f t="shared" si="2"/>
        <v>0</v>
      </c>
      <c r="L19" s="15">
        <v>12</v>
      </c>
      <c r="M19" s="16">
        <v>11</v>
      </c>
      <c r="N19" s="54">
        <v>7</v>
      </c>
      <c r="O19" s="16">
        <v>9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>
        <v>12</v>
      </c>
      <c r="AK19" s="82">
        <v>13</v>
      </c>
      <c r="AL19" s="4">
        <f t="shared" si="3"/>
        <v>13</v>
      </c>
      <c r="AM19" s="5">
        <f t="shared" si="4"/>
        <v>6</v>
      </c>
      <c r="AN19" s="94">
        <f t="shared" si="7"/>
        <v>7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 t="s">
        <v>113</v>
      </c>
      <c r="E20" s="57"/>
      <c r="F20" s="58"/>
      <c r="G20" s="57" t="s">
        <v>46</v>
      </c>
      <c r="H20" s="39" t="str">
        <f t="shared" si="0"/>
        <v>Oui</v>
      </c>
      <c r="I20" s="14">
        <f t="shared" si="1"/>
        <v>55</v>
      </c>
      <c r="J20" s="117"/>
      <c r="K20" s="147">
        <f t="shared" si="2"/>
        <v>0</v>
      </c>
      <c r="L20" s="15">
        <v>7</v>
      </c>
      <c r="M20" s="16">
        <v>12</v>
      </c>
      <c r="N20" s="54">
        <v>5</v>
      </c>
      <c r="O20" s="16">
        <v>8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>
        <v>18</v>
      </c>
      <c r="AK20" s="82">
        <v>10</v>
      </c>
      <c r="AL20" s="4">
        <f t="shared" si="3"/>
        <v>18</v>
      </c>
      <c r="AM20" s="5">
        <f t="shared" si="4"/>
        <v>6</v>
      </c>
      <c r="AN20" s="94">
        <f t="shared" si="7"/>
        <v>5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 t="s">
        <v>101</v>
      </c>
      <c r="E21" s="57"/>
      <c r="F21" s="58"/>
      <c r="G21" s="57" t="s">
        <v>102</v>
      </c>
      <c r="H21" s="39" t="str">
        <f t="shared" si="0"/>
        <v>Oui</v>
      </c>
      <c r="I21" s="14">
        <f t="shared" si="1"/>
        <v>53</v>
      </c>
      <c r="J21" s="117"/>
      <c r="K21" s="147">
        <f t="shared" si="2"/>
        <v>0</v>
      </c>
      <c r="L21" s="15">
        <v>15</v>
      </c>
      <c r="M21" s="16">
        <v>13</v>
      </c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>
        <v>14</v>
      </c>
      <c r="AK21" s="82">
        <v>11</v>
      </c>
      <c r="AL21" s="4">
        <f t="shared" si="3"/>
        <v>15</v>
      </c>
      <c r="AM21" s="5">
        <f t="shared" si="4"/>
        <v>4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 thickBot="1">
      <c r="A22" s="157">
        <f t="shared" si="6"/>
        <v>17</v>
      </c>
      <c r="B22" s="158"/>
      <c r="C22" s="159"/>
      <c r="D22" s="160" t="s">
        <v>187</v>
      </c>
      <c r="E22" s="160"/>
      <c r="F22" s="161"/>
      <c r="G22" s="160" t="s">
        <v>188</v>
      </c>
      <c r="H22" s="157" t="str">
        <f t="shared" si="0"/>
        <v>Oui</v>
      </c>
      <c r="I22" s="162">
        <f t="shared" si="1"/>
        <v>33</v>
      </c>
      <c r="J22" s="163"/>
      <c r="K22" s="164">
        <f t="shared" si="2"/>
        <v>0</v>
      </c>
      <c r="L22" s="165"/>
      <c r="M22" s="166"/>
      <c r="N22" s="167">
        <v>8</v>
      </c>
      <c r="O22" s="166">
        <v>5</v>
      </c>
      <c r="P22" s="167"/>
      <c r="Q22" s="168"/>
      <c r="R22" s="169"/>
      <c r="S22" s="166"/>
      <c r="T22" s="169"/>
      <c r="U22" s="168"/>
      <c r="V22" s="169"/>
      <c r="W22" s="166"/>
      <c r="X22" s="169"/>
      <c r="Y22" s="166"/>
      <c r="Z22" s="169"/>
      <c r="AA22" s="168"/>
      <c r="AB22" s="169"/>
      <c r="AC22" s="166"/>
      <c r="AD22" s="167"/>
      <c r="AE22" s="168"/>
      <c r="AF22" s="169"/>
      <c r="AG22" s="166"/>
      <c r="AH22" s="169"/>
      <c r="AI22" s="166"/>
      <c r="AJ22" s="168">
        <v>11</v>
      </c>
      <c r="AK22" s="170">
        <v>9</v>
      </c>
      <c r="AL22" s="4">
        <f t="shared" si="3"/>
        <v>11</v>
      </c>
      <c r="AM22" s="5">
        <f t="shared" si="4"/>
        <v>4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175">
        <f t="shared" si="6"/>
        <v>18</v>
      </c>
      <c r="B23" s="171"/>
      <c r="C23" s="172"/>
      <c r="D23" s="173" t="s">
        <v>91</v>
      </c>
      <c r="E23" s="173"/>
      <c r="F23" s="174"/>
      <c r="G23" s="173" t="s">
        <v>50</v>
      </c>
      <c r="H23" s="175" t="str">
        <f t="shared" si="0"/>
        <v>Non</v>
      </c>
      <c r="I23" s="176">
        <f t="shared" si="1"/>
        <v>86</v>
      </c>
      <c r="J23" s="177"/>
      <c r="K23" s="177">
        <f t="shared" si="2"/>
        <v>0</v>
      </c>
      <c r="L23" s="178">
        <v>22</v>
      </c>
      <c r="M23" s="179">
        <v>16</v>
      </c>
      <c r="N23" s="180">
        <v>22</v>
      </c>
      <c r="O23" s="179">
        <v>26</v>
      </c>
      <c r="P23" s="180"/>
      <c r="Q23" s="181"/>
      <c r="R23" s="182"/>
      <c r="S23" s="179"/>
      <c r="T23" s="182"/>
      <c r="U23" s="181"/>
      <c r="V23" s="182"/>
      <c r="W23" s="179"/>
      <c r="X23" s="182"/>
      <c r="Y23" s="179"/>
      <c r="Z23" s="182"/>
      <c r="AA23" s="181"/>
      <c r="AB23" s="182"/>
      <c r="AC23" s="179"/>
      <c r="AD23" s="180"/>
      <c r="AE23" s="181"/>
      <c r="AF23" s="182"/>
      <c r="AG23" s="179"/>
      <c r="AH23" s="182"/>
      <c r="AI23" s="179"/>
      <c r="AJ23" s="181"/>
      <c r="AK23" s="183"/>
      <c r="AL23" s="4">
        <f t="shared" si="3"/>
        <v>26</v>
      </c>
      <c r="AM23" s="5">
        <f t="shared" si="4"/>
        <v>4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188">
        <f t="shared" si="6"/>
        <v>19</v>
      </c>
      <c r="B24" s="184"/>
      <c r="C24" s="185"/>
      <c r="D24" s="186" t="s">
        <v>106</v>
      </c>
      <c r="E24" s="186"/>
      <c r="F24" s="187"/>
      <c r="G24" s="186" t="s">
        <v>58</v>
      </c>
      <c r="H24" s="188" t="str">
        <f t="shared" si="0"/>
        <v>Non</v>
      </c>
      <c r="I24" s="189">
        <f t="shared" si="1"/>
        <v>74</v>
      </c>
      <c r="J24" s="190"/>
      <c r="K24" s="190">
        <f t="shared" si="2"/>
        <v>0</v>
      </c>
      <c r="L24" s="191">
        <v>19</v>
      </c>
      <c r="M24" s="192">
        <v>19</v>
      </c>
      <c r="N24" s="193">
        <v>17</v>
      </c>
      <c r="O24" s="192">
        <v>19</v>
      </c>
      <c r="P24" s="193"/>
      <c r="Q24" s="194"/>
      <c r="R24" s="195"/>
      <c r="S24" s="192"/>
      <c r="T24" s="195"/>
      <c r="U24" s="194"/>
      <c r="V24" s="195"/>
      <c r="W24" s="192"/>
      <c r="X24" s="195"/>
      <c r="Y24" s="192"/>
      <c r="Z24" s="195"/>
      <c r="AA24" s="194"/>
      <c r="AB24" s="195"/>
      <c r="AC24" s="192"/>
      <c r="AD24" s="193"/>
      <c r="AE24" s="194"/>
      <c r="AF24" s="195"/>
      <c r="AG24" s="192"/>
      <c r="AH24" s="195"/>
      <c r="AI24" s="192"/>
      <c r="AJ24" s="194"/>
      <c r="AK24" s="196"/>
      <c r="AL24" s="4">
        <f t="shared" si="3"/>
        <v>19</v>
      </c>
      <c r="AM24" s="5">
        <f aca="true" t="shared" si="8" ref="AM24:AM35">COUNTA(L24:AK24)</f>
        <v>4</v>
      </c>
      <c r="AN24" s="94">
        <f aca="true" t="shared" si="9" ref="AN24:BA36">IF($AM24&gt;Nbcourse+AN$3-1-$J24,LARGE($L24:$AK24,Nbcourse+AN$3-$J24),0)</f>
        <v>0</v>
      </c>
      <c r="AO24" s="4">
        <f t="shared" si="9"/>
        <v>0</v>
      </c>
      <c r="AP24" s="4">
        <f t="shared" si="9"/>
        <v>0</v>
      </c>
      <c r="AQ24" s="4">
        <f t="shared" si="9"/>
        <v>0</v>
      </c>
      <c r="AR24" s="4">
        <f t="shared" si="9"/>
        <v>0</v>
      </c>
      <c r="AS24" s="4">
        <f t="shared" si="9"/>
        <v>0</v>
      </c>
      <c r="AT24" s="4">
        <f t="shared" si="9"/>
        <v>0</v>
      </c>
      <c r="AU24" s="4">
        <f t="shared" si="9"/>
        <v>0</v>
      </c>
      <c r="AV24" s="4">
        <f t="shared" si="9"/>
        <v>0</v>
      </c>
      <c r="AW24" s="4">
        <f t="shared" si="9"/>
        <v>0</v>
      </c>
      <c r="AX24" s="4">
        <f t="shared" si="9"/>
        <v>0</v>
      </c>
      <c r="AY24" s="4">
        <f t="shared" si="9"/>
        <v>0</v>
      </c>
      <c r="AZ24" s="4">
        <f t="shared" si="9"/>
        <v>0</v>
      </c>
      <c r="BA24" s="95">
        <f t="shared" si="9"/>
        <v>0</v>
      </c>
      <c r="BB24" s="96"/>
      <c r="BC24" s="96"/>
    </row>
    <row r="25" spans="1:55" s="97" customFormat="1" ht="24.75" customHeight="1">
      <c r="A25" s="188">
        <f t="shared" si="6"/>
        <v>20</v>
      </c>
      <c r="B25" s="184"/>
      <c r="C25" s="185"/>
      <c r="D25" s="186" t="s">
        <v>103</v>
      </c>
      <c r="E25" s="186"/>
      <c r="F25" s="187"/>
      <c r="G25" s="186" t="s">
        <v>56</v>
      </c>
      <c r="H25" s="188" t="str">
        <f t="shared" si="0"/>
        <v>Non</v>
      </c>
      <c r="I25" s="189">
        <f t="shared" si="1"/>
        <v>57</v>
      </c>
      <c r="J25" s="190"/>
      <c r="K25" s="190">
        <f t="shared" si="2"/>
        <v>0</v>
      </c>
      <c r="L25" s="191">
        <v>11</v>
      </c>
      <c r="M25" s="192">
        <v>18</v>
      </c>
      <c r="N25" s="193">
        <v>14</v>
      </c>
      <c r="O25" s="192">
        <v>14</v>
      </c>
      <c r="P25" s="193"/>
      <c r="Q25" s="194"/>
      <c r="R25" s="195"/>
      <c r="S25" s="192"/>
      <c r="T25" s="195"/>
      <c r="U25" s="194"/>
      <c r="V25" s="195"/>
      <c r="W25" s="192"/>
      <c r="X25" s="195"/>
      <c r="Y25" s="192"/>
      <c r="Z25" s="195"/>
      <c r="AA25" s="194"/>
      <c r="AB25" s="195"/>
      <c r="AC25" s="192"/>
      <c r="AD25" s="193"/>
      <c r="AE25" s="194"/>
      <c r="AF25" s="195"/>
      <c r="AG25" s="192"/>
      <c r="AH25" s="195"/>
      <c r="AI25" s="192"/>
      <c r="AJ25" s="194"/>
      <c r="AK25" s="196"/>
      <c r="AL25" s="4">
        <f t="shared" si="3"/>
        <v>18</v>
      </c>
      <c r="AM25" s="5">
        <f t="shared" si="8"/>
        <v>4</v>
      </c>
      <c r="AN25" s="94">
        <f t="shared" si="9"/>
        <v>0</v>
      </c>
      <c r="AO25" s="4">
        <f t="shared" si="9"/>
        <v>0</v>
      </c>
      <c r="AP25" s="4">
        <f t="shared" si="9"/>
        <v>0</v>
      </c>
      <c r="AQ25" s="4">
        <f t="shared" si="9"/>
        <v>0</v>
      </c>
      <c r="AR25" s="4">
        <f t="shared" si="9"/>
        <v>0</v>
      </c>
      <c r="AS25" s="4">
        <f t="shared" si="9"/>
        <v>0</v>
      </c>
      <c r="AT25" s="4">
        <f t="shared" si="9"/>
        <v>0</v>
      </c>
      <c r="AU25" s="4">
        <f t="shared" si="9"/>
        <v>0</v>
      </c>
      <c r="AV25" s="4">
        <f t="shared" si="9"/>
        <v>0</v>
      </c>
      <c r="AW25" s="4">
        <f t="shared" si="9"/>
        <v>0</v>
      </c>
      <c r="AX25" s="4">
        <f t="shared" si="9"/>
        <v>0</v>
      </c>
      <c r="AY25" s="4">
        <f t="shared" si="9"/>
        <v>0</v>
      </c>
      <c r="AZ25" s="4">
        <f t="shared" si="9"/>
        <v>0</v>
      </c>
      <c r="BA25" s="95">
        <f t="shared" si="9"/>
        <v>0</v>
      </c>
      <c r="BB25" s="96"/>
      <c r="BC25" s="96"/>
    </row>
    <row r="26" spans="1:55" s="97" customFormat="1" ht="24.75" customHeight="1">
      <c r="A26" s="188">
        <f t="shared" si="6"/>
        <v>21</v>
      </c>
      <c r="B26" s="184"/>
      <c r="C26" s="185"/>
      <c r="D26" s="186" t="s">
        <v>185</v>
      </c>
      <c r="E26" s="186"/>
      <c r="F26" s="187"/>
      <c r="G26" s="186" t="s">
        <v>49</v>
      </c>
      <c r="H26" s="188" t="str">
        <f t="shared" si="0"/>
        <v>Non</v>
      </c>
      <c r="I26" s="189">
        <f t="shared" si="1"/>
        <v>51</v>
      </c>
      <c r="J26" s="190"/>
      <c r="K26" s="190">
        <f t="shared" si="2"/>
        <v>4</v>
      </c>
      <c r="L26" s="191"/>
      <c r="M26" s="192"/>
      <c r="N26" s="193">
        <v>40</v>
      </c>
      <c r="O26" s="192">
        <v>7</v>
      </c>
      <c r="P26" s="193"/>
      <c r="Q26" s="194"/>
      <c r="R26" s="195"/>
      <c r="S26" s="192"/>
      <c r="T26" s="195"/>
      <c r="U26" s="194"/>
      <c r="V26" s="195"/>
      <c r="W26" s="192"/>
      <c r="X26" s="195"/>
      <c r="Y26" s="192"/>
      <c r="Z26" s="195"/>
      <c r="AA26" s="194"/>
      <c r="AB26" s="195"/>
      <c r="AC26" s="192"/>
      <c r="AD26" s="193"/>
      <c r="AE26" s="194"/>
      <c r="AF26" s="195"/>
      <c r="AG26" s="192"/>
      <c r="AH26" s="195"/>
      <c r="AI26" s="192"/>
      <c r="AJ26" s="200"/>
      <c r="AK26" s="196"/>
      <c r="AL26" s="4">
        <f t="shared" si="3"/>
        <v>40</v>
      </c>
      <c r="AM26" s="5">
        <f t="shared" si="8"/>
        <v>2</v>
      </c>
      <c r="AN26" s="94">
        <f t="shared" si="9"/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>
      <c r="A27" s="188">
        <f t="shared" si="6"/>
        <v>22</v>
      </c>
      <c r="B27" s="184"/>
      <c r="C27" s="185"/>
      <c r="D27" s="186" t="s">
        <v>54</v>
      </c>
      <c r="E27" s="186"/>
      <c r="F27" s="187"/>
      <c r="G27" s="186" t="s">
        <v>49</v>
      </c>
      <c r="H27" s="188" t="str">
        <f t="shared" si="0"/>
        <v>Non</v>
      </c>
      <c r="I27" s="189">
        <f t="shared" si="1"/>
        <v>37</v>
      </c>
      <c r="J27" s="190"/>
      <c r="K27" s="190">
        <f t="shared" si="2"/>
        <v>0</v>
      </c>
      <c r="L27" s="191">
        <v>20</v>
      </c>
      <c r="M27" s="192">
        <v>17</v>
      </c>
      <c r="N27" s="193"/>
      <c r="O27" s="192"/>
      <c r="P27" s="193"/>
      <c r="Q27" s="194"/>
      <c r="R27" s="195"/>
      <c r="S27" s="192"/>
      <c r="T27" s="195"/>
      <c r="U27" s="194"/>
      <c r="V27" s="195"/>
      <c r="W27" s="192"/>
      <c r="X27" s="195"/>
      <c r="Y27" s="192"/>
      <c r="Z27" s="195"/>
      <c r="AA27" s="194"/>
      <c r="AB27" s="195"/>
      <c r="AC27" s="192"/>
      <c r="AD27" s="193"/>
      <c r="AE27" s="194"/>
      <c r="AF27" s="195"/>
      <c r="AG27" s="192"/>
      <c r="AH27" s="195"/>
      <c r="AI27" s="192"/>
      <c r="AJ27" s="194"/>
      <c r="AK27" s="196"/>
      <c r="AL27" s="4">
        <f t="shared" si="3"/>
        <v>20</v>
      </c>
      <c r="AM27" s="5">
        <f t="shared" si="8"/>
        <v>2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>
      <c r="A28" s="188">
        <f t="shared" si="6"/>
        <v>23</v>
      </c>
      <c r="B28" s="184"/>
      <c r="C28" s="185"/>
      <c r="D28" s="186" t="s">
        <v>186</v>
      </c>
      <c r="E28" s="186"/>
      <c r="F28" s="187"/>
      <c r="G28" s="186" t="s">
        <v>184</v>
      </c>
      <c r="H28" s="188" t="str">
        <f t="shared" si="0"/>
        <v>Non</v>
      </c>
      <c r="I28" s="189">
        <f t="shared" si="1"/>
        <v>22</v>
      </c>
      <c r="J28" s="190"/>
      <c r="K28" s="190">
        <f t="shared" si="2"/>
        <v>0</v>
      </c>
      <c r="L28" s="191"/>
      <c r="M28" s="192"/>
      <c r="N28" s="193">
        <v>10</v>
      </c>
      <c r="O28" s="192">
        <v>12</v>
      </c>
      <c r="P28" s="193"/>
      <c r="Q28" s="194"/>
      <c r="R28" s="195"/>
      <c r="S28" s="192"/>
      <c r="T28" s="195"/>
      <c r="U28" s="194"/>
      <c r="V28" s="195"/>
      <c r="W28" s="192"/>
      <c r="X28" s="195"/>
      <c r="Y28" s="192"/>
      <c r="Z28" s="195"/>
      <c r="AA28" s="194"/>
      <c r="AB28" s="195"/>
      <c r="AC28" s="192"/>
      <c r="AD28" s="193"/>
      <c r="AE28" s="194"/>
      <c r="AF28" s="195"/>
      <c r="AG28" s="192"/>
      <c r="AH28" s="195"/>
      <c r="AI28" s="192"/>
      <c r="AJ28" s="194"/>
      <c r="AK28" s="196"/>
      <c r="AL28" s="4">
        <f t="shared" si="3"/>
        <v>12</v>
      </c>
      <c r="AM28" s="5">
        <f t="shared" si="8"/>
        <v>2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>
      <c r="A29" s="188">
        <f t="shared" si="6"/>
        <v>24</v>
      </c>
      <c r="B29" s="184"/>
      <c r="C29" s="185"/>
      <c r="D29" s="186" t="s">
        <v>112</v>
      </c>
      <c r="E29" s="186"/>
      <c r="F29" s="187"/>
      <c r="G29" s="186" t="s">
        <v>49</v>
      </c>
      <c r="H29" s="188" t="str">
        <f t="shared" si="0"/>
        <v>Non</v>
      </c>
      <c r="I29" s="189">
        <f t="shared" si="1"/>
        <v>21</v>
      </c>
      <c r="J29" s="190"/>
      <c r="K29" s="190">
        <f t="shared" si="2"/>
        <v>0</v>
      </c>
      <c r="L29" s="191">
        <v>10</v>
      </c>
      <c r="M29" s="192">
        <v>9</v>
      </c>
      <c r="N29" s="193">
        <v>2</v>
      </c>
      <c r="O29" s="192"/>
      <c r="P29" s="193"/>
      <c r="Q29" s="194"/>
      <c r="R29" s="195"/>
      <c r="S29" s="192"/>
      <c r="T29" s="195"/>
      <c r="U29" s="194"/>
      <c r="V29" s="195"/>
      <c r="W29" s="192"/>
      <c r="X29" s="195"/>
      <c r="Y29" s="192"/>
      <c r="Z29" s="195"/>
      <c r="AA29" s="194"/>
      <c r="AB29" s="195"/>
      <c r="AC29" s="192"/>
      <c r="AD29" s="193"/>
      <c r="AE29" s="194"/>
      <c r="AF29" s="195"/>
      <c r="AG29" s="192"/>
      <c r="AH29" s="195"/>
      <c r="AI29" s="192"/>
      <c r="AJ29" s="194"/>
      <c r="AK29" s="196"/>
      <c r="AL29" s="4">
        <f t="shared" si="3"/>
        <v>10</v>
      </c>
      <c r="AM29" s="5">
        <f t="shared" si="8"/>
        <v>3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>
      <c r="A30" s="188">
        <f t="shared" si="6"/>
        <v>25</v>
      </c>
      <c r="B30" s="184"/>
      <c r="C30" s="185"/>
      <c r="D30" s="186" t="s">
        <v>189</v>
      </c>
      <c r="E30" s="186"/>
      <c r="F30" s="187"/>
      <c r="G30" s="186" t="s">
        <v>58</v>
      </c>
      <c r="H30" s="188" t="str">
        <f t="shared" si="0"/>
        <v>Non</v>
      </c>
      <c r="I30" s="189">
        <f t="shared" si="1"/>
        <v>14</v>
      </c>
      <c r="J30" s="190"/>
      <c r="K30" s="190">
        <f t="shared" si="2"/>
        <v>0</v>
      </c>
      <c r="L30" s="191"/>
      <c r="M30" s="192"/>
      <c r="N30" s="193">
        <v>4</v>
      </c>
      <c r="O30" s="192">
        <v>10</v>
      </c>
      <c r="P30" s="193"/>
      <c r="Q30" s="194"/>
      <c r="R30" s="195"/>
      <c r="S30" s="192"/>
      <c r="T30" s="195"/>
      <c r="U30" s="194"/>
      <c r="V30" s="195"/>
      <c r="W30" s="192"/>
      <c r="X30" s="195"/>
      <c r="Y30" s="192"/>
      <c r="Z30" s="195"/>
      <c r="AA30" s="194"/>
      <c r="AB30" s="195"/>
      <c r="AC30" s="192"/>
      <c r="AD30" s="193"/>
      <c r="AE30" s="194"/>
      <c r="AF30" s="195"/>
      <c r="AG30" s="192"/>
      <c r="AH30" s="195"/>
      <c r="AI30" s="192"/>
      <c r="AJ30" s="194"/>
      <c r="AK30" s="196"/>
      <c r="AL30" s="4">
        <f t="shared" si="3"/>
        <v>10</v>
      </c>
      <c r="AM30" s="5">
        <f t="shared" si="8"/>
        <v>2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 thickBot="1">
      <c r="A31" s="188">
        <f t="shared" si="6"/>
        <v>26</v>
      </c>
      <c r="B31" s="184"/>
      <c r="C31" s="185"/>
      <c r="D31" s="186" t="s">
        <v>90</v>
      </c>
      <c r="E31" s="186"/>
      <c r="F31" s="187"/>
      <c r="G31" s="186" t="s">
        <v>49</v>
      </c>
      <c r="H31" s="188" t="str">
        <f t="shared" si="0"/>
        <v>Non</v>
      </c>
      <c r="I31" s="189">
        <f t="shared" si="1"/>
        <v>3</v>
      </c>
      <c r="J31" s="190">
        <v>2</v>
      </c>
      <c r="K31" s="190">
        <f t="shared" si="2"/>
        <v>0</v>
      </c>
      <c r="L31" s="191">
        <v>0</v>
      </c>
      <c r="M31" s="192">
        <v>0</v>
      </c>
      <c r="N31" s="193">
        <v>3</v>
      </c>
      <c r="O31" s="192"/>
      <c r="P31" s="193"/>
      <c r="Q31" s="194"/>
      <c r="R31" s="195"/>
      <c r="S31" s="192"/>
      <c r="T31" s="195"/>
      <c r="U31" s="194"/>
      <c r="V31" s="195"/>
      <c r="W31" s="192"/>
      <c r="X31" s="195"/>
      <c r="Y31" s="192"/>
      <c r="Z31" s="195"/>
      <c r="AA31" s="194"/>
      <c r="AB31" s="195"/>
      <c r="AC31" s="192"/>
      <c r="AD31" s="193"/>
      <c r="AE31" s="194"/>
      <c r="AF31" s="195"/>
      <c r="AG31" s="192"/>
      <c r="AH31" s="195"/>
      <c r="AI31" s="192"/>
      <c r="AJ31" s="194"/>
      <c r="AK31" s="196"/>
      <c r="AL31" s="4">
        <f t="shared" si="3"/>
        <v>3</v>
      </c>
      <c r="AM31" s="5">
        <f t="shared" si="8"/>
        <v>3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 hidden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 hidden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9"/>
        <v>0</v>
      </c>
      <c r="AO33" s="4">
        <f t="shared" si="9"/>
        <v>0</v>
      </c>
      <c r="AP33" s="4">
        <f t="shared" si="9"/>
        <v>0</v>
      </c>
      <c r="AQ33" s="4">
        <f t="shared" si="9"/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 hidden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si="9"/>
        <v>0</v>
      </c>
      <c r="AO34" s="4">
        <f t="shared" si="9"/>
        <v>0</v>
      </c>
      <c r="AP34" s="4">
        <f t="shared" si="9"/>
        <v>0</v>
      </c>
      <c r="AQ34" s="4">
        <f t="shared" si="9"/>
        <v>0</v>
      </c>
      <c r="AR34" s="4">
        <f t="shared" si="9"/>
        <v>0</v>
      </c>
      <c r="AS34" s="4">
        <f t="shared" si="9"/>
        <v>0</v>
      </c>
      <c r="AT34" s="4">
        <f t="shared" si="9"/>
        <v>0</v>
      </c>
      <c r="AU34" s="4">
        <f t="shared" si="9"/>
        <v>0</v>
      </c>
      <c r="AV34" s="4">
        <f t="shared" si="9"/>
        <v>0</v>
      </c>
      <c r="AW34" s="4">
        <f t="shared" si="9"/>
        <v>0</v>
      </c>
      <c r="AX34" s="4">
        <f t="shared" si="9"/>
        <v>0</v>
      </c>
      <c r="AY34" s="4">
        <f t="shared" si="9"/>
        <v>0</v>
      </c>
      <c r="AZ34" s="4">
        <f t="shared" si="9"/>
        <v>0</v>
      </c>
      <c r="BA34" s="95">
        <f t="shared" si="9"/>
        <v>0</v>
      </c>
      <c r="BB34" s="96"/>
      <c r="BC34" s="96"/>
    </row>
    <row r="35" spans="1:55" s="97" customFormat="1" ht="24.75" customHeight="1" hidden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9"/>
        <v>0</v>
      </c>
      <c r="AO35" s="4">
        <f t="shared" si="9"/>
        <v>0</v>
      </c>
      <c r="AP35" s="4">
        <f t="shared" si="9"/>
        <v>0</v>
      </c>
      <c r="AQ35" s="4">
        <f t="shared" si="9"/>
        <v>0</v>
      </c>
      <c r="AR35" s="4">
        <f t="shared" si="9"/>
        <v>0</v>
      </c>
      <c r="AS35" s="4">
        <f t="shared" si="9"/>
        <v>0</v>
      </c>
      <c r="AT35" s="4">
        <f t="shared" si="9"/>
        <v>0</v>
      </c>
      <c r="AU35" s="4">
        <f t="shared" si="9"/>
        <v>0</v>
      </c>
      <c r="AV35" s="4">
        <f t="shared" si="9"/>
        <v>0</v>
      </c>
      <c r="AW35" s="4">
        <f t="shared" si="9"/>
        <v>0</v>
      </c>
      <c r="AX35" s="4">
        <f t="shared" si="9"/>
        <v>0</v>
      </c>
      <c r="AY35" s="4">
        <f t="shared" si="9"/>
        <v>0</v>
      </c>
      <c r="AZ35" s="4">
        <f t="shared" si="9"/>
        <v>0</v>
      </c>
      <c r="BA35" s="95">
        <f t="shared" si="9"/>
        <v>0</v>
      </c>
      <c r="BB35" s="96"/>
      <c r="BC35" s="96"/>
    </row>
    <row r="36" spans="1:55" s="97" customFormat="1" ht="24.75" customHeight="1" hidden="1" thickBot="1">
      <c r="A36" s="39">
        <f t="shared" si="6"/>
        <v>31</v>
      </c>
      <c r="B36" s="51"/>
      <c r="C36" s="56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7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>COUNTA(L36:AK36)</f>
        <v>0</v>
      </c>
      <c r="AN36" s="94">
        <f t="shared" si="9"/>
        <v>0</v>
      </c>
      <c r="AO36" s="4">
        <f t="shared" si="9"/>
        <v>0</v>
      </c>
      <c r="AP36" s="4">
        <f t="shared" si="9"/>
        <v>0</v>
      </c>
      <c r="AQ36" s="4">
        <f t="shared" si="9"/>
        <v>0</v>
      </c>
      <c r="AR36" s="4">
        <f t="shared" si="9"/>
        <v>0</v>
      </c>
      <c r="AS36" s="4">
        <f t="shared" si="9"/>
        <v>0</v>
      </c>
      <c r="AT36" s="4">
        <f t="shared" si="9"/>
        <v>0</v>
      </c>
      <c r="AU36" s="4">
        <f t="shared" si="9"/>
        <v>0</v>
      </c>
      <c r="AV36" s="4">
        <f t="shared" si="9"/>
        <v>0</v>
      </c>
      <c r="AW36" s="4">
        <f t="shared" si="9"/>
        <v>0</v>
      </c>
      <c r="AX36" s="4">
        <f t="shared" si="9"/>
        <v>0</v>
      </c>
      <c r="AY36" s="4">
        <f t="shared" si="9"/>
        <v>0</v>
      </c>
      <c r="AZ36" s="4">
        <f t="shared" si="9"/>
        <v>0</v>
      </c>
      <c r="BA36" s="95">
        <f t="shared" si="9"/>
        <v>0</v>
      </c>
      <c r="BB36" s="96"/>
      <c r="BC36" s="96"/>
    </row>
    <row r="37" spans="1:55" s="97" customFormat="1" ht="24.75" customHeight="1" thickBot="1">
      <c r="A37" s="84"/>
      <c r="B37" s="85"/>
      <c r="C37" s="86" t="s">
        <v>6</v>
      </c>
      <c r="D37" s="86"/>
      <c r="E37" s="86"/>
      <c r="F37" s="86"/>
      <c r="G37" s="86"/>
      <c r="H37" s="85"/>
      <c r="I37" s="13"/>
      <c r="J37" s="85"/>
      <c r="K37" s="148"/>
      <c r="L37" s="87">
        <f>COUNT(L$6:L36)</f>
        <v>21</v>
      </c>
      <c r="M37" s="88">
        <f>COUNT(M$6:M36)</f>
        <v>21</v>
      </c>
      <c r="N37" s="89">
        <f>COUNT(N$6:N36)</f>
        <v>24</v>
      </c>
      <c r="O37" s="88">
        <f>COUNT(O$6:O36)</f>
        <v>22</v>
      </c>
      <c r="P37" s="89">
        <f>COUNT(P$6:P36)</f>
        <v>0</v>
      </c>
      <c r="Q37" s="90">
        <f>COUNT(Q$6:Q36)</f>
        <v>0</v>
      </c>
      <c r="R37" s="91">
        <f>COUNT(R$6:R36)</f>
        <v>0</v>
      </c>
      <c r="S37" s="88">
        <f>COUNT(S$6:S36)</f>
        <v>0</v>
      </c>
      <c r="T37" s="91">
        <f>COUNT(T$6:T36)</f>
        <v>0</v>
      </c>
      <c r="U37" s="90">
        <f>COUNT(U$6:U36)</f>
        <v>0</v>
      </c>
      <c r="V37" s="91">
        <f>COUNT(V$6:V36)</f>
        <v>0</v>
      </c>
      <c r="W37" s="88">
        <f>COUNT(W$6:W36)</f>
        <v>0</v>
      </c>
      <c r="X37" s="91">
        <f>COUNT(X$6:X36)</f>
        <v>0</v>
      </c>
      <c r="Y37" s="88">
        <f>COUNT(Y$6:Y36)</f>
        <v>0</v>
      </c>
      <c r="Z37" s="91">
        <f>COUNT(Z$6:Z36)</f>
        <v>0</v>
      </c>
      <c r="AA37" s="90">
        <f>COUNT(AA$6:AA36)</f>
        <v>0</v>
      </c>
      <c r="AB37" s="91">
        <f>COUNT(AB$6:AB36)</f>
        <v>0</v>
      </c>
      <c r="AC37" s="88">
        <f>COUNT(AC$6:AC36)</f>
        <v>0</v>
      </c>
      <c r="AD37" s="89">
        <f>COUNT(AD$6:AD36)</f>
        <v>0</v>
      </c>
      <c r="AE37" s="90">
        <f>COUNT(AE$6:AE36)</f>
        <v>0</v>
      </c>
      <c r="AF37" s="91">
        <f>COUNT(AF$6:AF36)</f>
        <v>0</v>
      </c>
      <c r="AG37" s="88">
        <f>COUNT(AG$6:AG36)</f>
        <v>0</v>
      </c>
      <c r="AH37" s="91">
        <f>COUNT(AH$6:AH36)</f>
        <v>0</v>
      </c>
      <c r="AI37" s="88">
        <f>COUNT(AI$6:AI36)</f>
        <v>0</v>
      </c>
      <c r="AJ37" s="90">
        <f>COUNT(AJ$6:AJ36)</f>
        <v>17</v>
      </c>
      <c r="AK37" s="92">
        <f>COUNT(AK$6:AK36)</f>
        <v>17</v>
      </c>
      <c r="AL37" s="4"/>
      <c r="AM37" s="5"/>
      <c r="AN37" s="125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7"/>
      <c r="BB37" s="96"/>
      <c r="BC37" s="96"/>
    </row>
    <row r="38" spans="1:55" ht="23.25" customHeight="1">
      <c r="A38" s="11"/>
      <c r="B38" s="40"/>
      <c r="D38" s="42"/>
      <c r="E38" s="42"/>
      <c r="F38" s="9" t="s">
        <v>15</v>
      </c>
      <c r="G38" s="43">
        <f>Nbcourse</f>
        <v>5</v>
      </c>
      <c r="I38" s="44"/>
      <c r="J38" s="11"/>
      <c r="K38" s="11"/>
      <c r="M38" s="45"/>
      <c r="N38" s="5"/>
      <c r="O38" s="5"/>
      <c r="T38" s="46"/>
      <c r="U38" s="5"/>
      <c r="V38" s="5"/>
      <c r="W38" s="5"/>
      <c r="X38" s="9" t="s">
        <v>16</v>
      </c>
      <c r="Y38" s="10">
        <f>classé/2</f>
        <v>2</v>
      </c>
      <c r="Z38" s="46" t="s">
        <v>17</v>
      </c>
      <c r="AA38" s="5"/>
      <c r="AB38" s="5"/>
      <c r="AC38" s="5"/>
      <c r="AD38" s="5"/>
      <c r="AE38" s="5"/>
      <c r="AF38" s="9"/>
      <c r="AG38" s="10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2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  <row r="42" spans="1:55" ht="12.75">
      <c r="A42" s="11"/>
      <c r="B42" s="11"/>
      <c r="C42" s="48"/>
      <c r="D42" s="42"/>
      <c r="E42" s="42"/>
      <c r="F42" s="42"/>
      <c r="G42" s="42"/>
      <c r="H42" s="11"/>
      <c r="I42" s="44"/>
      <c r="J42" s="11"/>
      <c r="K42" s="1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7"/>
      <c r="AL42" s="47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2"/>
      <c r="BC42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6">
      <formula1>$BC$6:$BC$20</formula1>
    </dataValidation>
  </dataValidations>
  <printOptions horizontalCentered="1"/>
  <pageMargins left="0.51" right="0.43" top="0.29" bottom="0.3937007874015748" header="0.17" footer="0.1968503937007874"/>
  <pageSetup horizontalDpi="600" verticalDpi="600" orientation="portrait" paperSize="9" scale="77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D13" sqref="D1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96</v>
      </c>
      <c r="B1" s="17"/>
      <c r="C1" s="17"/>
      <c r="D1" s="17"/>
      <c r="E1" s="17"/>
      <c r="F1" s="17"/>
      <c r="G1" s="17"/>
      <c r="H1" s="17"/>
      <c r="I1" s="17"/>
      <c r="L1" s="93" t="s">
        <v>28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23" t="s">
        <v>10</v>
      </c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5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216" t="s">
        <v>21</v>
      </c>
      <c r="K3" s="220" t="s">
        <v>24</v>
      </c>
      <c r="L3" s="219">
        <v>41707</v>
      </c>
      <c r="M3" s="215"/>
      <c r="N3" s="215">
        <v>41805</v>
      </c>
      <c r="O3" s="215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5">
        <v>41903</v>
      </c>
      <c r="AK3" s="226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217"/>
      <c r="K4" s="22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218"/>
      <c r="K5" s="222"/>
      <c r="L5" s="135" t="s">
        <v>168</v>
      </c>
      <c r="M5" s="134"/>
      <c r="N5" s="135" t="s">
        <v>85</v>
      </c>
      <c r="O5" s="134"/>
      <c r="P5" s="133"/>
      <c r="Q5" s="134"/>
      <c r="R5" s="133"/>
      <c r="S5" s="134"/>
      <c r="T5" s="135"/>
      <c r="U5" s="134"/>
      <c r="V5" s="135"/>
      <c r="W5" s="134"/>
      <c r="X5" s="135"/>
      <c r="Y5" s="134"/>
      <c r="Z5" s="135"/>
      <c r="AA5" s="134"/>
      <c r="AB5" s="135"/>
      <c r="AC5" s="134"/>
      <c r="AD5" s="133"/>
      <c r="AE5" s="134"/>
      <c r="AF5" s="133"/>
      <c r="AG5" s="134"/>
      <c r="AH5" s="133"/>
      <c r="AI5" s="134"/>
      <c r="AJ5" s="133" t="s">
        <v>85</v>
      </c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51"/>
      <c r="C6" s="112"/>
      <c r="D6" s="113" t="s">
        <v>85</v>
      </c>
      <c r="E6" s="113"/>
      <c r="F6" s="114"/>
      <c r="G6" s="113" t="s">
        <v>46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248</v>
      </c>
      <c r="J6" s="116"/>
      <c r="K6" s="147">
        <f aca="true" t="shared" si="2" ref="K6:K35">COUNTIF(L$5:AK$5,$D6)*4</f>
        <v>8</v>
      </c>
      <c r="L6" s="118">
        <v>32</v>
      </c>
      <c r="M6" s="119">
        <v>50</v>
      </c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50</v>
      </c>
      <c r="AK6" s="123">
        <v>40</v>
      </c>
      <c r="AL6" s="4">
        <f aca="true" t="shared" si="3" ref="AL6:AL35">MAX(L6:AK6)</f>
        <v>50</v>
      </c>
      <c r="AM6" s="5">
        <f aca="true" t="shared" si="4" ref="AM6:AM14">COUNTA(L6:AK6)</f>
        <v>6</v>
      </c>
      <c r="AN6" s="94">
        <f aca="true" t="shared" si="5" ref="AN6:BA25">IF($AM6&gt;Nbcourse+AN$3-1-$J6,LARGE($L6:$AK6,Nbcourse+AN$3-$J6),0)</f>
        <v>32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 thickBot="1">
      <c r="A7" s="157">
        <f aca="true" t="shared" si="6" ref="A7:A35">A6+1</f>
        <v>2</v>
      </c>
      <c r="B7" s="158"/>
      <c r="C7" s="159"/>
      <c r="D7" s="160" t="s">
        <v>168</v>
      </c>
      <c r="E7" s="160"/>
      <c r="F7" s="161"/>
      <c r="G7" s="160" t="s">
        <v>46</v>
      </c>
      <c r="H7" s="157" t="str">
        <f t="shared" si="0"/>
        <v>Oui</v>
      </c>
      <c r="I7" s="162">
        <f t="shared" si="1"/>
        <v>224</v>
      </c>
      <c r="J7" s="163"/>
      <c r="K7" s="164">
        <f t="shared" si="2"/>
        <v>4</v>
      </c>
      <c r="L7" s="165">
        <v>50</v>
      </c>
      <c r="M7" s="166">
        <v>40</v>
      </c>
      <c r="N7" s="167">
        <v>40</v>
      </c>
      <c r="O7" s="166">
        <v>40</v>
      </c>
      <c r="P7" s="167"/>
      <c r="Q7" s="168"/>
      <c r="R7" s="169"/>
      <c r="S7" s="166"/>
      <c r="T7" s="169"/>
      <c r="U7" s="168"/>
      <c r="V7" s="169"/>
      <c r="W7" s="166"/>
      <c r="X7" s="169"/>
      <c r="Y7" s="166"/>
      <c r="Z7" s="169"/>
      <c r="AA7" s="168"/>
      <c r="AB7" s="169"/>
      <c r="AC7" s="166"/>
      <c r="AD7" s="167"/>
      <c r="AE7" s="168"/>
      <c r="AF7" s="169"/>
      <c r="AG7" s="166"/>
      <c r="AH7" s="169"/>
      <c r="AI7" s="166"/>
      <c r="AJ7" s="168">
        <v>40</v>
      </c>
      <c r="AK7" s="170">
        <v>50</v>
      </c>
      <c r="AL7" s="4">
        <f t="shared" si="3"/>
        <v>50</v>
      </c>
      <c r="AM7" s="5">
        <f t="shared" si="4"/>
        <v>6</v>
      </c>
      <c r="AN7" s="94">
        <f t="shared" si="5"/>
        <v>40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175">
        <f t="shared" si="6"/>
        <v>3</v>
      </c>
      <c r="B8" s="171"/>
      <c r="C8" s="172"/>
      <c r="D8" s="173" t="s">
        <v>182</v>
      </c>
      <c r="E8" s="173"/>
      <c r="F8" s="174"/>
      <c r="G8" s="173" t="s">
        <v>46</v>
      </c>
      <c r="H8" s="175" t="str">
        <f t="shared" si="0"/>
        <v>Non</v>
      </c>
      <c r="I8" s="176">
        <f t="shared" si="1"/>
        <v>92</v>
      </c>
      <c r="J8" s="177"/>
      <c r="K8" s="177">
        <f t="shared" si="2"/>
        <v>0</v>
      </c>
      <c r="L8" s="178">
        <v>20</v>
      </c>
      <c r="M8" s="179">
        <v>20</v>
      </c>
      <c r="N8" s="180">
        <v>26</v>
      </c>
      <c r="O8" s="179">
        <v>26</v>
      </c>
      <c r="P8" s="180"/>
      <c r="Q8" s="181"/>
      <c r="R8" s="182"/>
      <c r="S8" s="179"/>
      <c r="T8" s="182"/>
      <c r="U8" s="181"/>
      <c r="V8" s="182"/>
      <c r="W8" s="179"/>
      <c r="X8" s="182"/>
      <c r="Y8" s="179"/>
      <c r="Z8" s="182"/>
      <c r="AA8" s="181"/>
      <c r="AB8" s="182"/>
      <c r="AC8" s="179"/>
      <c r="AD8" s="180"/>
      <c r="AE8" s="181"/>
      <c r="AF8" s="182"/>
      <c r="AG8" s="179"/>
      <c r="AH8" s="182"/>
      <c r="AI8" s="179"/>
      <c r="AJ8" s="181"/>
      <c r="AK8" s="183"/>
      <c r="AL8" s="4">
        <f t="shared" si="3"/>
        <v>26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188">
        <f t="shared" si="6"/>
        <v>4</v>
      </c>
      <c r="B9" s="184"/>
      <c r="C9" s="197"/>
      <c r="D9" s="186" t="s">
        <v>179</v>
      </c>
      <c r="E9" s="186"/>
      <c r="F9" s="187"/>
      <c r="G9" s="186" t="s">
        <v>141</v>
      </c>
      <c r="H9" s="188" t="str">
        <f t="shared" si="0"/>
        <v>Non</v>
      </c>
      <c r="I9" s="189">
        <f t="shared" si="1"/>
        <v>77</v>
      </c>
      <c r="J9" s="190"/>
      <c r="K9" s="190">
        <f t="shared" si="2"/>
        <v>0</v>
      </c>
      <c r="L9" s="191">
        <v>19</v>
      </c>
      <c r="M9" s="192">
        <v>19</v>
      </c>
      <c r="N9" s="193">
        <v>20</v>
      </c>
      <c r="O9" s="192">
        <v>19</v>
      </c>
      <c r="P9" s="193"/>
      <c r="Q9" s="194"/>
      <c r="R9" s="195"/>
      <c r="S9" s="192"/>
      <c r="T9" s="195"/>
      <c r="U9" s="194"/>
      <c r="V9" s="195"/>
      <c r="W9" s="192"/>
      <c r="X9" s="195"/>
      <c r="Y9" s="192"/>
      <c r="Z9" s="195"/>
      <c r="AA9" s="194"/>
      <c r="AB9" s="195"/>
      <c r="AC9" s="192"/>
      <c r="AD9" s="193"/>
      <c r="AE9" s="194"/>
      <c r="AF9" s="195"/>
      <c r="AG9" s="192"/>
      <c r="AH9" s="195"/>
      <c r="AI9" s="192"/>
      <c r="AJ9" s="194"/>
      <c r="AK9" s="196"/>
      <c r="AL9" s="4">
        <f t="shared" si="3"/>
        <v>20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188">
        <f t="shared" si="6"/>
        <v>5</v>
      </c>
      <c r="B10" s="184"/>
      <c r="C10" s="185"/>
      <c r="D10" s="186" t="s">
        <v>86</v>
      </c>
      <c r="E10" s="186"/>
      <c r="F10" s="187"/>
      <c r="G10" s="186" t="s">
        <v>57</v>
      </c>
      <c r="H10" s="188" t="str">
        <f t="shared" si="0"/>
        <v>Non</v>
      </c>
      <c r="I10" s="189">
        <f t="shared" si="1"/>
        <v>66</v>
      </c>
      <c r="J10" s="190"/>
      <c r="K10" s="190">
        <f t="shared" si="2"/>
        <v>0</v>
      </c>
      <c r="L10" s="191">
        <v>40</v>
      </c>
      <c r="M10" s="192">
        <v>26</v>
      </c>
      <c r="N10" s="193"/>
      <c r="O10" s="192"/>
      <c r="P10" s="193"/>
      <c r="Q10" s="194"/>
      <c r="R10" s="195"/>
      <c r="S10" s="192"/>
      <c r="T10" s="195"/>
      <c r="U10" s="194"/>
      <c r="V10" s="195"/>
      <c r="W10" s="192"/>
      <c r="X10" s="195"/>
      <c r="Y10" s="192"/>
      <c r="Z10" s="195"/>
      <c r="AA10" s="194"/>
      <c r="AB10" s="195"/>
      <c r="AC10" s="192"/>
      <c r="AD10" s="193"/>
      <c r="AE10" s="194"/>
      <c r="AF10" s="195"/>
      <c r="AG10" s="192"/>
      <c r="AH10" s="195"/>
      <c r="AI10" s="192"/>
      <c r="AJ10" s="194"/>
      <c r="AK10" s="196"/>
      <c r="AL10" s="4">
        <f t="shared" si="3"/>
        <v>40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188">
        <f t="shared" si="6"/>
        <v>6</v>
      </c>
      <c r="B11" s="184"/>
      <c r="C11" s="185"/>
      <c r="D11" s="186" t="s">
        <v>208</v>
      </c>
      <c r="E11" s="186"/>
      <c r="F11" s="187"/>
      <c r="G11" s="186" t="s">
        <v>46</v>
      </c>
      <c r="H11" s="188" t="str">
        <f t="shared" si="0"/>
        <v>Non</v>
      </c>
      <c r="I11" s="189">
        <f t="shared" si="1"/>
        <v>64</v>
      </c>
      <c r="J11" s="190"/>
      <c r="K11" s="190">
        <f t="shared" si="2"/>
        <v>0</v>
      </c>
      <c r="L11" s="191"/>
      <c r="M11" s="192"/>
      <c r="N11" s="193">
        <v>32</v>
      </c>
      <c r="O11" s="192">
        <v>32</v>
      </c>
      <c r="P11" s="193"/>
      <c r="Q11" s="194"/>
      <c r="R11" s="195"/>
      <c r="S11" s="192"/>
      <c r="T11" s="195"/>
      <c r="U11" s="194"/>
      <c r="V11" s="195"/>
      <c r="W11" s="192"/>
      <c r="X11" s="195"/>
      <c r="Y11" s="192"/>
      <c r="Z11" s="195"/>
      <c r="AA11" s="194"/>
      <c r="AB11" s="195"/>
      <c r="AC11" s="192"/>
      <c r="AD11" s="193"/>
      <c r="AE11" s="194"/>
      <c r="AF11" s="195"/>
      <c r="AG11" s="192"/>
      <c r="AH11" s="195"/>
      <c r="AI11" s="192"/>
      <c r="AJ11" s="194"/>
      <c r="AK11" s="196"/>
      <c r="AL11" s="4">
        <f t="shared" si="3"/>
        <v>32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188">
        <f t="shared" si="6"/>
        <v>7</v>
      </c>
      <c r="B12" s="184"/>
      <c r="C12" s="197"/>
      <c r="D12" s="186" t="s">
        <v>238</v>
      </c>
      <c r="E12" s="186"/>
      <c r="F12" s="187"/>
      <c r="G12" s="186" t="s">
        <v>76</v>
      </c>
      <c r="H12" s="188" t="str">
        <f t="shared" si="0"/>
        <v>Non</v>
      </c>
      <c r="I12" s="189">
        <f t="shared" si="1"/>
        <v>64</v>
      </c>
      <c r="J12" s="190"/>
      <c r="K12" s="190">
        <f t="shared" si="2"/>
        <v>0</v>
      </c>
      <c r="L12" s="191"/>
      <c r="M12" s="192"/>
      <c r="N12" s="193"/>
      <c r="O12" s="192"/>
      <c r="P12" s="193"/>
      <c r="Q12" s="194"/>
      <c r="R12" s="195"/>
      <c r="S12" s="192"/>
      <c r="T12" s="195"/>
      <c r="U12" s="194"/>
      <c r="V12" s="195"/>
      <c r="W12" s="192"/>
      <c r="X12" s="195"/>
      <c r="Y12" s="192"/>
      <c r="Z12" s="195"/>
      <c r="AA12" s="194"/>
      <c r="AB12" s="195"/>
      <c r="AC12" s="192"/>
      <c r="AD12" s="193"/>
      <c r="AE12" s="194"/>
      <c r="AF12" s="195"/>
      <c r="AG12" s="192"/>
      <c r="AH12" s="195"/>
      <c r="AI12" s="192"/>
      <c r="AJ12" s="194">
        <v>32</v>
      </c>
      <c r="AK12" s="196">
        <v>32</v>
      </c>
      <c r="AL12" s="4">
        <f t="shared" si="3"/>
        <v>32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188">
        <f t="shared" si="6"/>
        <v>8</v>
      </c>
      <c r="B13" s="184"/>
      <c r="C13" s="197"/>
      <c r="D13" s="186" t="s">
        <v>180</v>
      </c>
      <c r="E13" s="186"/>
      <c r="F13" s="187"/>
      <c r="G13" s="186" t="s">
        <v>161</v>
      </c>
      <c r="H13" s="188" t="str">
        <f t="shared" si="0"/>
        <v>Non</v>
      </c>
      <c r="I13" s="189">
        <f t="shared" si="1"/>
        <v>58</v>
      </c>
      <c r="J13" s="190"/>
      <c r="K13" s="190">
        <f t="shared" si="2"/>
        <v>0</v>
      </c>
      <c r="L13" s="191">
        <v>26</v>
      </c>
      <c r="M13" s="192">
        <v>32</v>
      </c>
      <c r="N13" s="193"/>
      <c r="O13" s="192"/>
      <c r="P13" s="193"/>
      <c r="Q13" s="194"/>
      <c r="R13" s="195"/>
      <c r="S13" s="192"/>
      <c r="T13" s="195"/>
      <c r="U13" s="194"/>
      <c r="V13" s="195"/>
      <c r="W13" s="192"/>
      <c r="X13" s="195"/>
      <c r="Y13" s="192"/>
      <c r="Z13" s="195"/>
      <c r="AA13" s="194"/>
      <c r="AB13" s="195"/>
      <c r="AC13" s="192"/>
      <c r="AD13" s="193"/>
      <c r="AE13" s="194"/>
      <c r="AF13" s="195"/>
      <c r="AG13" s="192"/>
      <c r="AH13" s="195"/>
      <c r="AI13" s="192"/>
      <c r="AJ13" s="194"/>
      <c r="AK13" s="196"/>
      <c r="AL13" s="4">
        <f t="shared" si="3"/>
        <v>32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188">
        <f t="shared" si="6"/>
        <v>9</v>
      </c>
      <c r="B14" s="184"/>
      <c r="C14" s="185"/>
      <c r="D14" s="186" t="s">
        <v>209</v>
      </c>
      <c r="E14" s="186"/>
      <c r="F14" s="187"/>
      <c r="G14" s="186" t="s">
        <v>48</v>
      </c>
      <c r="H14" s="188" t="str">
        <f t="shared" si="0"/>
        <v>Non</v>
      </c>
      <c r="I14" s="189">
        <f t="shared" si="1"/>
        <v>44</v>
      </c>
      <c r="J14" s="190"/>
      <c r="K14" s="190">
        <f t="shared" si="2"/>
        <v>0</v>
      </c>
      <c r="L14" s="191"/>
      <c r="M14" s="192"/>
      <c r="N14" s="193">
        <v>22</v>
      </c>
      <c r="O14" s="192">
        <v>22</v>
      </c>
      <c r="P14" s="193"/>
      <c r="Q14" s="194"/>
      <c r="R14" s="195"/>
      <c r="S14" s="192"/>
      <c r="T14" s="195"/>
      <c r="U14" s="194"/>
      <c r="V14" s="195"/>
      <c r="W14" s="192"/>
      <c r="X14" s="195"/>
      <c r="Y14" s="192"/>
      <c r="Z14" s="195"/>
      <c r="AA14" s="194"/>
      <c r="AB14" s="195"/>
      <c r="AC14" s="192"/>
      <c r="AD14" s="193"/>
      <c r="AE14" s="194"/>
      <c r="AF14" s="195"/>
      <c r="AG14" s="192"/>
      <c r="AH14" s="195"/>
      <c r="AI14" s="192"/>
      <c r="AJ14" s="194"/>
      <c r="AK14" s="196"/>
      <c r="AL14" s="4">
        <f t="shared" si="3"/>
        <v>22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188">
        <f t="shared" si="6"/>
        <v>10</v>
      </c>
      <c r="B15" s="184"/>
      <c r="C15" s="185"/>
      <c r="D15" s="186" t="s">
        <v>181</v>
      </c>
      <c r="E15" s="186"/>
      <c r="F15" s="187"/>
      <c r="G15" s="186" t="s">
        <v>49</v>
      </c>
      <c r="H15" s="188" t="str">
        <f t="shared" si="0"/>
        <v>Non</v>
      </c>
      <c r="I15" s="189">
        <f t="shared" si="1"/>
        <v>44</v>
      </c>
      <c r="J15" s="190"/>
      <c r="K15" s="190">
        <f t="shared" si="2"/>
        <v>0</v>
      </c>
      <c r="L15" s="191">
        <v>22</v>
      </c>
      <c r="M15" s="192">
        <v>22</v>
      </c>
      <c r="N15" s="193"/>
      <c r="O15" s="192"/>
      <c r="P15" s="193"/>
      <c r="Q15" s="194"/>
      <c r="R15" s="195"/>
      <c r="S15" s="192"/>
      <c r="T15" s="195"/>
      <c r="U15" s="194"/>
      <c r="V15" s="195"/>
      <c r="W15" s="192"/>
      <c r="X15" s="195"/>
      <c r="Y15" s="192"/>
      <c r="Z15" s="195"/>
      <c r="AA15" s="194"/>
      <c r="AB15" s="195"/>
      <c r="AC15" s="192"/>
      <c r="AD15" s="193"/>
      <c r="AE15" s="194"/>
      <c r="AF15" s="195"/>
      <c r="AG15" s="192"/>
      <c r="AH15" s="195"/>
      <c r="AI15" s="192"/>
      <c r="AJ15" s="194"/>
      <c r="AK15" s="196"/>
      <c r="AL15" s="4">
        <f t="shared" si="3"/>
        <v>22</v>
      </c>
      <c r="AM15" s="5">
        <f aca="true" t="shared" si="7" ref="AM15:AM24">COUNTA(L15:AK15)</f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 thickBot="1">
      <c r="A16" s="188">
        <f t="shared" si="6"/>
        <v>11</v>
      </c>
      <c r="B16" s="171"/>
      <c r="C16" s="172"/>
      <c r="D16" s="173" t="s">
        <v>210</v>
      </c>
      <c r="E16" s="173"/>
      <c r="F16" s="174"/>
      <c r="G16" s="173" t="s">
        <v>211</v>
      </c>
      <c r="H16" s="188" t="str">
        <f t="shared" si="0"/>
        <v>Non</v>
      </c>
      <c r="I16" s="176">
        <f t="shared" si="1"/>
        <v>39</v>
      </c>
      <c r="J16" s="177"/>
      <c r="K16" s="190">
        <f t="shared" si="2"/>
        <v>0</v>
      </c>
      <c r="L16" s="178"/>
      <c r="M16" s="179"/>
      <c r="N16" s="180">
        <v>19</v>
      </c>
      <c r="O16" s="179">
        <v>20</v>
      </c>
      <c r="P16" s="180"/>
      <c r="Q16" s="181"/>
      <c r="R16" s="182"/>
      <c r="S16" s="179"/>
      <c r="T16" s="182"/>
      <c r="U16" s="181"/>
      <c r="V16" s="182"/>
      <c r="W16" s="179"/>
      <c r="X16" s="182"/>
      <c r="Y16" s="179"/>
      <c r="Z16" s="182"/>
      <c r="AA16" s="181"/>
      <c r="AB16" s="182"/>
      <c r="AC16" s="179"/>
      <c r="AD16" s="180"/>
      <c r="AE16" s="181"/>
      <c r="AF16" s="182"/>
      <c r="AG16" s="179"/>
      <c r="AH16" s="182"/>
      <c r="AI16" s="179"/>
      <c r="AJ16" s="181"/>
      <c r="AK16" s="183"/>
      <c r="AL16" s="4">
        <f t="shared" si="3"/>
        <v>20</v>
      </c>
      <c r="AM16" s="5">
        <f t="shared" si="7"/>
        <v>2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  <c r="BC16" s="96"/>
    </row>
    <row r="17" spans="1:55" s="97" customFormat="1" ht="28.5" customHeight="1" hidden="1">
      <c r="A17" s="39">
        <f aca="true" t="shared" si="8" ref="A17:A25">A16+1</f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7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7"/>
        <v>0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  <c r="BC17" s="96"/>
    </row>
    <row r="18" spans="1:55" s="97" customFormat="1" ht="24.75" customHeight="1" hidden="1">
      <c r="A18" s="39">
        <f t="shared" si="8"/>
        <v>13</v>
      </c>
      <c r="B18" s="51"/>
      <c r="C18" s="52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7"/>
        <v>0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  <c r="BC18" s="96"/>
    </row>
    <row r="19" spans="1:55" s="97" customFormat="1" ht="24.75" customHeight="1" hidden="1">
      <c r="A19" s="39">
        <f t="shared" si="8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7"/>
        <v>0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  <c r="BC19" s="96"/>
    </row>
    <row r="20" spans="1:55" s="97" customFormat="1" ht="24.75" customHeight="1" hidden="1">
      <c r="A20" s="39">
        <f t="shared" si="8"/>
        <v>15</v>
      </c>
      <c r="B20" s="51"/>
      <c r="C20" s="52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7"/>
        <v>0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  <c r="BC20" s="96"/>
    </row>
    <row r="21" spans="1:55" s="97" customFormat="1" ht="24.75" customHeight="1" hidden="1">
      <c r="A21" s="39">
        <f t="shared" si="8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7"/>
        <v>0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  <c r="BC21" s="96"/>
    </row>
    <row r="22" spans="1:55" s="97" customFormat="1" ht="22.5" customHeight="1" hidden="1">
      <c r="A22" s="39">
        <f t="shared" si="8"/>
        <v>17</v>
      </c>
      <c r="B22" s="51"/>
      <c r="C22" s="52"/>
      <c r="D22" s="57"/>
      <c r="E22" s="57"/>
      <c r="F22" s="58"/>
      <c r="G22" s="131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7"/>
        <v>0</v>
      </c>
      <c r="AN22" s="94">
        <f t="shared" si="5"/>
        <v>0</v>
      </c>
      <c r="AO22" s="4">
        <f t="shared" si="5"/>
        <v>0</v>
      </c>
      <c r="AP22" s="4">
        <f t="shared" si="5"/>
        <v>0</v>
      </c>
      <c r="AQ22" s="4">
        <f t="shared" si="5"/>
        <v>0</v>
      </c>
      <c r="AR22" s="4">
        <f t="shared" si="5"/>
        <v>0</v>
      </c>
      <c r="AS22" s="4">
        <f t="shared" si="5"/>
        <v>0</v>
      </c>
      <c r="AT22" s="4">
        <f t="shared" si="5"/>
        <v>0</v>
      </c>
      <c r="AU22" s="4">
        <f t="shared" si="5"/>
        <v>0</v>
      </c>
      <c r="AV22" s="4">
        <f t="shared" si="5"/>
        <v>0</v>
      </c>
      <c r="AW22" s="4">
        <f t="shared" si="5"/>
        <v>0</v>
      </c>
      <c r="AX22" s="4">
        <f t="shared" si="5"/>
        <v>0</v>
      </c>
      <c r="AY22" s="4">
        <f t="shared" si="5"/>
        <v>0</v>
      </c>
      <c r="AZ22" s="4">
        <f t="shared" si="5"/>
        <v>0</v>
      </c>
      <c r="BA22" s="95">
        <f t="shared" si="5"/>
        <v>0</v>
      </c>
      <c r="BB22" s="96"/>
      <c r="BC22" s="96"/>
    </row>
    <row r="23" spans="1:55" s="97" customFormat="1" ht="24.75" customHeight="1" hidden="1">
      <c r="A23" s="39">
        <f t="shared" si="8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7"/>
        <v>0</v>
      </c>
      <c r="AN23" s="94">
        <f t="shared" si="5"/>
        <v>0</v>
      </c>
      <c r="AO23" s="4">
        <f t="shared" si="5"/>
        <v>0</v>
      </c>
      <c r="AP23" s="4">
        <f t="shared" si="5"/>
        <v>0</v>
      </c>
      <c r="AQ23" s="4">
        <f aca="true" t="shared" si="9" ref="AQ23:BA23">IF($AM23&gt;Nbcourse+AQ$3-1-$J23,LARGE($L23:$AK23,Nbcourse+AQ$3-$J23),0)</f>
        <v>0</v>
      </c>
      <c r="AR23" s="4">
        <f t="shared" si="9"/>
        <v>0</v>
      </c>
      <c r="AS23" s="4">
        <f t="shared" si="9"/>
        <v>0</v>
      </c>
      <c r="AT23" s="4">
        <f t="shared" si="9"/>
        <v>0</v>
      </c>
      <c r="AU23" s="4">
        <f t="shared" si="9"/>
        <v>0</v>
      </c>
      <c r="AV23" s="4">
        <f t="shared" si="9"/>
        <v>0</v>
      </c>
      <c r="AW23" s="4">
        <f t="shared" si="9"/>
        <v>0</v>
      </c>
      <c r="AX23" s="4">
        <f t="shared" si="9"/>
        <v>0</v>
      </c>
      <c r="AY23" s="4">
        <f t="shared" si="9"/>
        <v>0</v>
      </c>
      <c r="AZ23" s="4">
        <f t="shared" si="9"/>
        <v>0</v>
      </c>
      <c r="BA23" s="95">
        <f t="shared" si="9"/>
        <v>0</v>
      </c>
      <c r="BB23" s="96"/>
      <c r="BC23" s="96"/>
    </row>
    <row r="24" spans="1:55" s="97" customFormat="1" ht="24.75" customHeight="1" hidden="1">
      <c r="A24" s="39">
        <f t="shared" si="8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7"/>
        <v>0</v>
      </c>
      <c r="AN24" s="94">
        <f aca="true" t="shared" si="10" ref="AN24:BA24">IF($AM24&gt;Nbcourse+AN$3-1-$J24,LARGE($L24:$AK24,Nbcourse+AN$3-$J24),0)</f>
        <v>0</v>
      </c>
      <c r="AO24" s="4">
        <f t="shared" si="10"/>
        <v>0</v>
      </c>
      <c r="AP24" s="4">
        <f t="shared" si="10"/>
        <v>0</v>
      </c>
      <c r="AQ24" s="4">
        <f t="shared" si="10"/>
        <v>0</v>
      </c>
      <c r="AR24" s="4">
        <f t="shared" si="10"/>
        <v>0</v>
      </c>
      <c r="AS24" s="4">
        <f t="shared" si="10"/>
        <v>0</v>
      </c>
      <c r="AT24" s="4">
        <f t="shared" si="10"/>
        <v>0</v>
      </c>
      <c r="AU24" s="4">
        <f t="shared" si="10"/>
        <v>0</v>
      </c>
      <c r="AV24" s="4">
        <f t="shared" si="10"/>
        <v>0</v>
      </c>
      <c r="AW24" s="4">
        <f t="shared" si="10"/>
        <v>0</v>
      </c>
      <c r="AX24" s="4">
        <f t="shared" si="10"/>
        <v>0</v>
      </c>
      <c r="AY24" s="4">
        <f t="shared" si="10"/>
        <v>0</v>
      </c>
      <c r="AZ24" s="4">
        <f t="shared" si="10"/>
        <v>0</v>
      </c>
      <c r="BA24" s="95">
        <f t="shared" si="10"/>
        <v>0</v>
      </c>
      <c r="BB24" s="96"/>
      <c r="BC24" s="96"/>
    </row>
    <row r="25" spans="1:55" s="97" customFormat="1" ht="24.75" customHeight="1" hidden="1">
      <c r="A25" s="39">
        <f t="shared" si="8"/>
        <v>20</v>
      </c>
      <c r="B25" s="51"/>
      <c r="C25" s="52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11" ref="AM25:AM34">COUNTA(L25:AK25)</f>
        <v>0</v>
      </c>
      <c r="AN25" s="94">
        <f t="shared" si="5"/>
        <v>0</v>
      </c>
      <c r="AO25" s="4">
        <f t="shared" si="5"/>
        <v>0</v>
      </c>
      <c r="AP25" s="4">
        <f t="shared" si="5"/>
        <v>0</v>
      </c>
      <c r="AQ25" s="4">
        <f t="shared" si="5"/>
        <v>0</v>
      </c>
      <c r="AR25" s="4">
        <f t="shared" si="5"/>
        <v>0</v>
      </c>
      <c r="AS25" s="4">
        <f t="shared" si="5"/>
        <v>0</v>
      </c>
      <c r="AT25" s="4">
        <f t="shared" si="5"/>
        <v>0</v>
      </c>
      <c r="AU25" s="4">
        <f t="shared" si="5"/>
        <v>0</v>
      </c>
      <c r="AV25" s="4">
        <f t="shared" si="5"/>
        <v>0</v>
      </c>
      <c r="AW25" s="4">
        <f t="shared" si="5"/>
        <v>0</v>
      </c>
      <c r="AX25" s="4">
        <f t="shared" si="5"/>
        <v>0</v>
      </c>
      <c r="AY25" s="4">
        <f t="shared" si="5"/>
        <v>0</v>
      </c>
      <c r="AZ25" s="4">
        <f t="shared" si="5"/>
        <v>0</v>
      </c>
      <c r="BA25" s="95">
        <f t="shared" si="5"/>
        <v>0</v>
      </c>
      <c r="BB25" s="96"/>
      <c r="BC25" s="96"/>
    </row>
    <row r="26" spans="1:55" s="97" customFormat="1" ht="24.75" customHeight="1" hidden="1">
      <c r="A26" s="62">
        <f t="shared" si="6"/>
        <v>21</v>
      </c>
      <c r="B26" s="51"/>
      <c r="C26" s="71"/>
      <c r="D26" s="68"/>
      <c r="E26" s="68"/>
      <c r="F26" s="69"/>
      <c r="G26" s="68"/>
      <c r="H26" s="39" t="str">
        <f t="shared" si="0"/>
        <v>Non</v>
      </c>
      <c r="I26" s="63">
        <f t="shared" si="1"/>
        <v>0</v>
      </c>
      <c r="J26" s="117"/>
      <c r="K26" s="147">
        <f t="shared" si="2"/>
        <v>0</v>
      </c>
      <c r="L26" s="70"/>
      <c r="M26" s="64"/>
      <c r="N26" s="65"/>
      <c r="O26" s="64"/>
      <c r="P26" s="65"/>
      <c r="Q26" s="66"/>
      <c r="R26" s="67"/>
      <c r="S26" s="64"/>
      <c r="T26" s="67"/>
      <c r="U26" s="66"/>
      <c r="V26" s="67"/>
      <c r="W26" s="64"/>
      <c r="X26" s="67"/>
      <c r="Y26" s="64"/>
      <c r="Z26" s="67"/>
      <c r="AA26" s="66"/>
      <c r="AB26" s="67"/>
      <c r="AC26" s="64"/>
      <c r="AD26" s="65"/>
      <c r="AE26" s="66"/>
      <c r="AF26" s="67"/>
      <c r="AG26" s="64"/>
      <c r="AH26" s="67"/>
      <c r="AI26" s="64"/>
      <c r="AJ26" s="66"/>
      <c r="AK26" s="83"/>
      <c r="AL26" s="4">
        <f t="shared" si="3"/>
        <v>0</v>
      </c>
      <c r="AM26" s="5">
        <f t="shared" si="11"/>
        <v>0</v>
      </c>
      <c r="AN26" s="94">
        <f aca="true" t="shared" si="12" ref="AN26:BA35">IF($AM26&gt;Nbcourse+AN$3-1-$J26,LARGE($L26:$AK26,Nbcourse+AN$3-$J26),0)</f>
        <v>0</v>
      </c>
      <c r="AO26" s="4">
        <f t="shared" si="12"/>
        <v>0</v>
      </c>
      <c r="AP26" s="4">
        <f t="shared" si="12"/>
        <v>0</v>
      </c>
      <c r="AQ26" s="4">
        <f t="shared" si="12"/>
        <v>0</v>
      </c>
      <c r="AR26" s="4">
        <f t="shared" si="12"/>
        <v>0</v>
      </c>
      <c r="AS26" s="4">
        <f t="shared" si="12"/>
        <v>0</v>
      </c>
      <c r="AT26" s="4">
        <f t="shared" si="12"/>
        <v>0</v>
      </c>
      <c r="AU26" s="4">
        <f t="shared" si="12"/>
        <v>0</v>
      </c>
      <c r="AV26" s="4">
        <f t="shared" si="12"/>
        <v>0</v>
      </c>
      <c r="AW26" s="4">
        <f t="shared" si="12"/>
        <v>0</v>
      </c>
      <c r="AX26" s="4">
        <f t="shared" si="12"/>
        <v>0</v>
      </c>
      <c r="AY26" s="4">
        <f t="shared" si="12"/>
        <v>0</v>
      </c>
      <c r="AZ26" s="4">
        <f t="shared" si="12"/>
        <v>0</v>
      </c>
      <c r="BA26" s="95">
        <f t="shared" si="12"/>
        <v>0</v>
      </c>
      <c r="BB26" s="96"/>
      <c r="BC26" s="96"/>
    </row>
    <row r="27" spans="1:55" s="97" customFormat="1" ht="24.75" customHeight="1" hidden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11"/>
        <v>0</v>
      </c>
      <c r="AN27" s="94">
        <f t="shared" si="12"/>
        <v>0</v>
      </c>
      <c r="AO27" s="4">
        <f t="shared" si="12"/>
        <v>0</v>
      </c>
      <c r="AP27" s="4">
        <f t="shared" si="12"/>
        <v>0</v>
      </c>
      <c r="AQ27" s="4">
        <f t="shared" si="12"/>
        <v>0</v>
      </c>
      <c r="AR27" s="4">
        <f t="shared" si="12"/>
        <v>0</v>
      </c>
      <c r="AS27" s="4">
        <f t="shared" si="12"/>
        <v>0</v>
      </c>
      <c r="AT27" s="4">
        <f t="shared" si="12"/>
        <v>0</v>
      </c>
      <c r="AU27" s="4">
        <f t="shared" si="12"/>
        <v>0</v>
      </c>
      <c r="AV27" s="4">
        <f t="shared" si="12"/>
        <v>0</v>
      </c>
      <c r="AW27" s="4">
        <f t="shared" si="12"/>
        <v>0</v>
      </c>
      <c r="AX27" s="4">
        <f t="shared" si="12"/>
        <v>0</v>
      </c>
      <c r="AY27" s="4">
        <f t="shared" si="12"/>
        <v>0</v>
      </c>
      <c r="AZ27" s="4">
        <f t="shared" si="12"/>
        <v>0</v>
      </c>
      <c r="BA27" s="95">
        <f t="shared" si="12"/>
        <v>0</v>
      </c>
      <c r="BB27" s="96"/>
      <c r="BC27" s="96"/>
    </row>
    <row r="28" spans="1:55" s="97" customFormat="1" ht="24.75" customHeight="1" hidden="1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11"/>
        <v>0</v>
      </c>
      <c r="AN28" s="94">
        <f t="shared" si="12"/>
        <v>0</v>
      </c>
      <c r="AO28" s="4">
        <f t="shared" si="12"/>
        <v>0</v>
      </c>
      <c r="AP28" s="4">
        <f t="shared" si="12"/>
        <v>0</v>
      </c>
      <c r="AQ28" s="4">
        <f t="shared" si="12"/>
        <v>0</v>
      </c>
      <c r="AR28" s="4">
        <f t="shared" si="12"/>
        <v>0</v>
      </c>
      <c r="AS28" s="4">
        <f t="shared" si="12"/>
        <v>0</v>
      </c>
      <c r="AT28" s="4">
        <f t="shared" si="12"/>
        <v>0</v>
      </c>
      <c r="AU28" s="4">
        <f t="shared" si="12"/>
        <v>0</v>
      </c>
      <c r="AV28" s="4">
        <f t="shared" si="12"/>
        <v>0</v>
      </c>
      <c r="AW28" s="4">
        <f t="shared" si="12"/>
        <v>0</v>
      </c>
      <c r="AX28" s="4">
        <f t="shared" si="12"/>
        <v>0</v>
      </c>
      <c r="AY28" s="4">
        <f t="shared" si="12"/>
        <v>0</v>
      </c>
      <c r="AZ28" s="4">
        <f t="shared" si="12"/>
        <v>0</v>
      </c>
      <c r="BA28" s="95">
        <f t="shared" si="12"/>
        <v>0</v>
      </c>
      <c r="BB28" s="96"/>
      <c r="BC28" s="96"/>
    </row>
    <row r="29" spans="1:55" s="97" customFormat="1" ht="24.75" customHeight="1" hidden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1"/>
        <v>0</v>
      </c>
      <c r="AN29" s="94">
        <f t="shared" si="12"/>
        <v>0</v>
      </c>
      <c r="AO29" s="4">
        <f t="shared" si="12"/>
        <v>0</v>
      </c>
      <c r="AP29" s="4">
        <f t="shared" si="12"/>
        <v>0</v>
      </c>
      <c r="AQ29" s="4">
        <f t="shared" si="12"/>
        <v>0</v>
      </c>
      <c r="AR29" s="4">
        <f t="shared" si="12"/>
        <v>0</v>
      </c>
      <c r="AS29" s="4">
        <f t="shared" si="12"/>
        <v>0</v>
      </c>
      <c r="AT29" s="4">
        <f t="shared" si="12"/>
        <v>0</v>
      </c>
      <c r="AU29" s="4">
        <f t="shared" si="12"/>
        <v>0</v>
      </c>
      <c r="AV29" s="4">
        <f t="shared" si="12"/>
        <v>0</v>
      </c>
      <c r="AW29" s="4">
        <f t="shared" si="12"/>
        <v>0</v>
      </c>
      <c r="AX29" s="4">
        <f t="shared" si="12"/>
        <v>0</v>
      </c>
      <c r="AY29" s="4">
        <f t="shared" si="12"/>
        <v>0</v>
      </c>
      <c r="AZ29" s="4">
        <f t="shared" si="12"/>
        <v>0</v>
      </c>
      <c r="BA29" s="95">
        <f t="shared" si="12"/>
        <v>0</v>
      </c>
      <c r="BB29" s="96"/>
      <c r="BC29" s="96"/>
    </row>
    <row r="30" spans="1:55" s="97" customFormat="1" ht="24.75" customHeight="1" hidden="1">
      <c r="A30" s="39">
        <f t="shared" si="6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1"/>
        <v>0</v>
      </c>
      <c r="AN30" s="94">
        <f t="shared" si="12"/>
        <v>0</v>
      </c>
      <c r="AO30" s="4">
        <f t="shared" si="12"/>
        <v>0</v>
      </c>
      <c r="AP30" s="4">
        <f t="shared" si="12"/>
        <v>0</v>
      </c>
      <c r="AQ30" s="4">
        <f t="shared" si="12"/>
        <v>0</v>
      </c>
      <c r="AR30" s="4">
        <f t="shared" si="12"/>
        <v>0</v>
      </c>
      <c r="AS30" s="4">
        <f t="shared" si="12"/>
        <v>0</v>
      </c>
      <c r="AT30" s="4">
        <f t="shared" si="12"/>
        <v>0</v>
      </c>
      <c r="AU30" s="4">
        <f t="shared" si="12"/>
        <v>0</v>
      </c>
      <c r="AV30" s="4">
        <f t="shared" si="12"/>
        <v>0</v>
      </c>
      <c r="AW30" s="4">
        <f t="shared" si="12"/>
        <v>0</v>
      </c>
      <c r="AX30" s="4">
        <f t="shared" si="12"/>
        <v>0</v>
      </c>
      <c r="AY30" s="4">
        <f t="shared" si="12"/>
        <v>0</v>
      </c>
      <c r="AZ30" s="4">
        <f t="shared" si="12"/>
        <v>0</v>
      </c>
      <c r="BA30" s="95">
        <f t="shared" si="12"/>
        <v>0</v>
      </c>
      <c r="BB30" s="96"/>
      <c r="BC30" s="96"/>
    </row>
    <row r="31" spans="1:55" s="97" customFormat="1" ht="24.75" customHeight="1" hidden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1"/>
        <v>0</v>
      </c>
      <c r="AN31" s="94">
        <f t="shared" si="12"/>
        <v>0</v>
      </c>
      <c r="AO31" s="4">
        <f t="shared" si="12"/>
        <v>0</v>
      </c>
      <c r="AP31" s="4">
        <f t="shared" si="12"/>
        <v>0</v>
      </c>
      <c r="AQ31" s="4">
        <f t="shared" si="12"/>
        <v>0</v>
      </c>
      <c r="AR31" s="4">
        <f t="shared" si="12"/>
        <v>0</v>
      </c>
      <c r="AS31" s="4">
        <f t="shared" si="12"/>
        <v>0</v>
      </c>
      <c r="AT31" s="4">
        <f t="shared" si="12"/>
        <v>0</v>
      </c>
      <c r="AU31" s="4">
        <f t="shared" si="12"/>
        <v>0</v>
      </c>
      <c r="AV31" s="4">
        <f t="shared" si="12"/>
        <v>0</v>
      </c>
      <c r="AW31" s="4">
        <f t="shared" si="12"/>
        <v>0</v>
      </c>
      <c r="AX31" s="4">
        <f t="shared" si="12"/>
        <v>0</v>
      </c>
      <c r="AY31" s="4">
        <f t="shared" si="12"/>
        <v>0</v>
      </c>
      <c r="AZ31" s="4">
        <f t="shared" si="12"/>
        <v>0</v>
      </c>
      <c r="BA31" s="95">
        <f t="shared" si="12"/>
        <v>0</v>
      </c>
      <c r="BB31" s="96"/>
      <c r="BC31" s="96"/>
    </row>
    <row r="32" spans="1:55" s="97" customFormat="1" ht="24.75" customHeight="1" hidden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1"/>
        <v>0</v>
      </c>
      <c r="AN32" s="94">
        <f t="shared" si="12"/>
        <v>0</v>
      </c>
      <c r="AO32" s="4">
        <f t="shared" si="12"/>
        <v>0</v>
      </c>
      <c r="AP32" s="4">
        <f t="shared" si="12"/>
        <v>0</v>
      </c>
      <c r="AQ32" s="4">
        <f t="shared" si="12"/>
        <v>0</v>
      </c>
      <c r="AR32" s="4">
        <f t="shared" si="12"/>
        <v>0</v>
      </c>
      <c r="AS32" s="4">
        <f t="shared" si="12"/>
        <v>0</v>
      </c>
      <c r="AT32" s="4">
        <f t="shared" si="12"/>
        <v>0</v>
      </c>
      <c r="AU32" s="4">
        <f t="shared" si="12"/>
        <v>0</v>
      </c>
      <c r="AV32" s="4">
        <f t="shared" si="12"/>
        <v>0</v>
      </c>
      <c r="AW32" s="4">
        <f t="shared" si="12"/>
        <v>0</v>
      </c>
      <c r="AX32" s="4">
        <f t="shared" si="12"/>
        <v>0</v>
      </c>
      <c r="AY32" s="4">
        <f t="shared" si="12"/>
        <v>0</v>
      </c>
      <c r="AZ32" s="4">
        <f t="shared" si="12"/>
        <v>0</v>
      </c>
      <c r="BA32" s="95">
        <f t="shared" si="12"/>
        <v>0</v>
      </c>
      <c r="BB32" s="96"/>
      <c r="BC32" s="96"/>
    </row>
    <row r="33" spans="1:55" s="97" customFormat="1" ht="24.75" customHeight="1" hidden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1"/>
        <v>0</v>
      </c>
      <c r="AN33" s="94">
        <f t="shared" si="12"/>
        <v>0</v>
      </c>
      <c r="AO33" s="4">
        <f t="shared" si="12"/>
        <v>0</v>
      </c>
      <c r="AP33" s="4">
        <f t="shared" si="12"/>
        <v>0</v>
      </c>
      <c r="AQ33" s="4">
        <f t="shared" si="12"/>
        <v>0</v>
      </c>
      <c r="AR33" s="4">
        <f t="shared" si="12"/>
        <v>0</v>
      </c>
      <c r="AS33" s="4">
        <f t="shared" si="12"/>
        <v>0</v>
      </c>
      <c r="AT33" s="4">
        <f t="shared" si="12"/>
        <v>0</v>
      </c>
      <c r="AU33" s="4">
        <f t="shared" si="12"/>
        <v>0</v>
      </c>
      <c r="AV33" s="4">
        <f t="shared" si="12"/>
        <v>0</v>
      </c>
      <c r="AW33" s="4">
        <f t="shared" si="12"/>
        <v>0</v>
      </c>
      <c r="AX33" s="4">
        <f t="shared" si="12"/>
        <v>0</v>
      </c>
      <c r="AY33" s="4">
        <f t="shared" si="12"/>
        <v>0</v>
      </c>
      <c r="AZ33" s="4">
        <f t="shared" si="12"/>
        <v>0</v>
      </c>
      <c r="BA33" s="95">
        <f t="shared" si="12"/>
        <v>0</v>
      </c>
      <c r="BB33" s="96"/>
      <c r="BC33" s="96"/>
    </row>
    <row r="34" spans="1:55" s="97" customFormat="1" ht="24.75" customHeight="1" hidden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1"/>
        <v>0</v>
      </c>
      <c r="AN34" s="94">
        <f t="shared" si="12"/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  <c r="BC34" s="96"/>
    </row>
    <row r="35" spans="1:55" s="97" customFormat="1" ht="24.75" customHeight="1" hidden="1" thickBot="1">
      <c r="A35" s="39">
        <f t="shared" si="6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>COUNTA(L35:AK35)</f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7</v>
      </c>
      <c r="M36" s="88">
        <f>COUNT(M$6:M35)</f>
        <v>7</v>
      </c>
      <c r="N36" s="89">
        <f>COUNT(N$6:N35)</f>
        <v>7</v>
      </c>
      <c r="O36" s="88">
        <f>COUNT(O$6:O35)</f>
        <v>7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3</v>
      </c>
      <c r="AK36" s="92">
        <f>COUNT(AK$6:AK35)</f>
        <v>3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4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BB50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G14" sqref="G14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96</v>
      </c>
      <c r="B1" s="17"/>
      <c r="C1" s="17"/>
      <c r="D1" s="17"/>
      <c r="E1" s="17"/>
      <c r="F1" s="17"/>
      <c r="G1" s="17"/>
      <c r="H1" s="19" t="s">
        <v>27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23" t="s">
        <v>10</v>
      </c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5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216" t="s">
        <v>21</v>
      </c>
      <c r="K3" s="220" t="s">
        <v>24</v>
      </c>
      <c r="L3" s="219">
        <v>41707</v>
      </c>
      <c r="M3" s="215"/>
      <c r="N3" s="215">
        <v>41805</v>
      </c>
      <c r="O3" s="215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5">
        <v>41903</v>
      </c>
      <c r="AK3" s="226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217"/>
      <c r="K4" s="22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218"/>
      <c r="K5" s="222"/>
      <c r="L5" s="135" t="s">
        <v>80</v>
      </c>
      <c r="M5" s="134"/>
      <c r="N5" s="135" t="s">
        <v>80</v>
      </c>
      <c r="O5" s="134" t="s">
        <v>212</v>
      </c>
      <c r="P5" s="135"/>
      <c r="Q5" s="134"/>
      <c r="R5" s="135"/>
      <c r="S5" s="134"/>
      <c r="T5" s="135"/>
      <c r="U5" s="134"/>
      <c r="V5" s="135"/>
      <c r="W5" s="134"/>
      <c r="X5" s="135"/>
      <c r="Y5" s="134"/>
      <c r="Z5" s="135"/>
      <c r="AA5" s="134"/>
      <c r="AB5" s="135"/>
      <c r="AC5" s="134"/>
      <c r="AD5" s="135"/>
      <c r="AE5" s="134"/>
      <c r="AF5" s="135"/>
      <c r="AG5" s="134"/>
      <c r="AH5" s="133"/>
      <c r="AI5" s="134"/>
      <c r="AJ5" s="135" t="s">
        <v>80</v>
      </c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28"/>
      <c r="D6" s="113" t="s">
        <v>80</v>
      </c>
      <c r="E6" s="113"/>
      <c r="F6" s="132"/>
      <c r="G6" s="130" t="s">
        <v>47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262</v>
      </c>
      <c r="J6" s="116"/>
      <c r="K6" s="147">
        <f aca="true" t="shared" si="2" ref="K6:K35">COUNTIF(L$5:AK$5,$D6)*4</f>
        <v>12</v>
      </c>
      <c r="L6" s="118">
        <v>50</v>
      </c>
      <c r="M6" s="119">
        <v>50</v>
      </c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50</v>
      </c>
      <c r="AK6" s="123">
        <v>50</v>
      </c>
      <c r="AL6" s="4">
        <f aca="true" t="shared" si="3" ref="AL6:AL35">MAX(L6:AK6)</f>
        <v>50</v>
      </c>
      <c r="AM6" s="5">
        <f aca="true" t="shared" si="4" ref="AM6:AM24">COUNTA(L6:AK6)</f>
        <v>6</v>
      </c>
      <c r="AN6" s="94">
        <f aca="true" t="shared" si="5" ref="AN6:BA15">IF($AM6&gt;Nbcourse+AN$3-1-$J6,LARGE($L6:$AK6,Nbcourse+AN$3-$J6),0)</f>
        <v>50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2"/>
      <c r="D7" s="57" t="s">
        <v>81</v>
      </c>
      <c r="E7" s="57"/>
      <c r="F7" s="58"/>
      <c r="G7" s="57" t="s">
        <v>46</v>
      </c>
      <c r="H7" s="39" t="str">
        <f t="shared" si="0"/>
        <v>Oui</v>
      </c>
      <c r="I7" s="14">
        <f t="shared" si="1"/>
        <v>170</v>
      </c>
      <c r="J7" s="117"/>
      <c r="K7" s="147">
        <f t="shared" si="2"/>
        <v>0</v>
      </c>
      <c r="L7" s="15">
        <v>40</v>
      </c>
      <c r="M7" s="16">
        <v>40</v>
      </c>
      <c r="N7" s="54">
        <v>32</v>
      </c>
      <c r="O7" s="16">
        <v>32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22</v>
      </c>
      <c r="AK7" s="82">
        <v>26</v>
      </c>
      <c r="AL7" s="4">
        <f t="shared" si="3"/>
        <v>40</v>
      </c>
      <c r="AM7" s="5">
        <f t="shared" si="4"/>
        <v>6</v>
      </c>
      <c r="AN7" s="94">
        <f t="shared" si="5"/>
        <v>22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aca="true" t="shared" si="7" ref="A8:A13">A7+1</f>
        <v>3</v>
      </c>
      <c r="B8" s="51"/>
      <c r="C8" s="56"/>
      <c r="D8" s="57" t="s">
        <v>84</v>
      </c>
      <c r="E8" s="57"/>
      <c r="F8" s="58"/>
      <c r="G8" s="57" t="s">
        <v>46</v>
      </c>
      <c r="H8" s="39" t="str">
        <f t="shared" si="0"/>
        <v>Oui</v>
      </c>
      <c r="I8" s="14">
        <f t="shared" si="1"/>
        <v>150</v>
      </c>
      <c r="J8" s="117"/>
      <c r="K8" s="147">
        <f t="shared" si="2"/>
        <v>0</v>
      </c>
      <c r="L8" s="15">
        <v>26</v>
      </c>
      <c r="M8" s="16">
        <v>22</v>
      </c>
      <c r="N8" s="54">
        <v>22</v>
      </c>
      <c r="O8" s="16">
        <v>22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40</v>
      </c>
      <c r="AK8" s="82">
        <v>40</v>
      </c>
      <c r="AL8" s="4">
        <f t="shared" si="3"/>
        <v>40</v>
      </c>
      <c r="AM8" s="5">
        <f t="shared" si="4"/>
        <v>6</v>
      </c>
      <c r="AN8" s="94">
        <f t="shared" si="5"/>
        <v>22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 thickBot="1">
      <c r="A9" s="157">
        <f t="shared" si="7"/>
        <v>4</v>
      </c>
      <c r="B9" s="158"/>
      <c r="C9" s="198"/>
      <c r="D9" s="160" t="s">
        <v>83</v>
      </c>
      <c r="E9" s="160"/>
      <c r="F9" s="161"/>
      <c r="G9" s="160" t="s">
        <v>46</v>
      </c>
      <c r="H9" s="157" t="str">
        <f t="shared" si="0"/>
        <v>Oui</v>
      </c>
      <c r="I9" s="162">
        <f t="shared" si="1"/>
        <v>141</v>
      </c>
      <c r="J9" s="163"/>
      <c r="K9" s="164">
        <f t="shared" si="2"/>
        <v>0</v>
      </c>
      <c r="L9" s="165">
        <v>32</v>
      </c>
      <c r="M9" s="166">
        <v>32</v>
      </c>
      <c r="N9" s="167">
        <v>19</v>
      </c>
      <c r="O9" s="166">
        <v>19</v>
      </c>
      <c r="P9" s="167"/>
      <c r="Q9" s="168"/>
      <c r="R9" s="169"/>
      <c r="S9" s="166"/>
      <c r="T9" s="169"/>
      <c r="U9" s="168"/>
      <c r="V9" s="169"/>
      <c r="W9" s="166"/>
      <c r="X9" s="169"/>
      <c r="Y9" s="166"/>
      <c r="Z9" s="169"/>
      <c r="AA9" s="168"/>
      <c r="AB9" s="169"/>
      <c r="AC9" s="166"/>
      <c r="AD9" s="167"/>
      <c r="AE9" s="168"/>
      <c r="AF9" s="169"/>
      <c r="AG9" s="166"/>
      <c r="AH9" s="169"/>
      <c r="AI9" s="166"/>
      <c r="AJ9" s="168">
        <v>26</v>
      </c>
      <c r="AK9" s="170">
        <v>32</v>
      </c>
      <c r="AL9" s="4">
        <f t="shared" si="3"/>
        <v>32</v>
      </c>
      <c r="AM9" s="5">
        <f t="shared" si="4"/>
        <v>6</v>
      </c>
      <c r="AN9" s="94">
        <f t="shared" si="5"/>
        <v>19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175">
        <f t="shared" si="7"/>
        <v>5</v>
      </c>
      <c r="B10" s="171"/>
      <c r="C10" s="199"/>
      <c r="D10" s="206" t="s">
        <v>176</v>
      </c>
      <c r="E10" s="206"/>
      <c r="F10" s="174"/>
      <c r="G10" s="207">
        <v>21</v>
      </c>
      <c r="H10" s="175" t="str">
        <f t="shared" si="0"/>
        <v>Non</v>
      </c>
      <c r="I10" s="176">
        <f t="shared" si="1"/>
        <v>88</v>
      </c>
      <c r="J10" s="177"/>
      <c r="K10" s="177">
        <f t="shared" si="2"/>
        <v>0</v>
      </c>
      <c r="L10" s="178">
        <v>22</v>
      </c>
      <c r="M10" s="179">
        <v>26</v>
      </c>
      <c r="N10" s="180">
        <v>20</v>
      </c>
      <c r="O10" s="179">
        <v>20</v>
      </c>
      <c r="P10" s="180"/>
      <c r="Q10" s="181"/>
      <c r="R10" s="182"/>
      <c r="S10" s="179"/>
      <c r="T10" s="182"/>
      <c r="U10" s="181"/>
      <c r="V10" s="182"/>
      <c r="W10" s="179"/>
      <c r="X10" s="182"/>
      <c r="Y10" s="179"/>
      <c r="Z10" s="182"/>
      <c r="AA10" s="181"/>
      <c r="AB10" s="182"/>
      <c r="AC10" s="179"/>
      <c r="AD10" s="180"/>
      <c r="AE10" s="181"/>
      <c r="AF10" s="182"/>
      <c r="AG10" s="179"/>
      <c r="AH10" s="182"/>
      <c r="AI10" s="179"/>
      <c r="AJ10" s="181"/>
      <c r="AK10" s="183"/>
      <c r="AL10" s="4">
        <f t="shared" si="3"/>
        <v>26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188">
        <f t="shared" si="7"/>
        <v>6</v>
      </c>
      <c r="B11" s="184"/>
      <c r="C11" s="197"/>
      <c r="D11" s="186" t="s">
        <v>212</v>
      </c>
      <c r="E11" s="186"/>
      <c r="F11" s="187"/>
      <c r="G11" s="186" t="s">
        <v>57</v>
      </c>
      <c r="H11" s="188" t="str">
        <f t="shared" si="0"/>
        <v>Non</v>
      </c>
      <c r="I11" s="189">
        <f t="shared" si="1"/>
        <v>84</v>
      </c>
      <c r="J11" s="190"/>
      <c r="K11" s="190">
        <f t="shared" si="2"/>
        <v>4</v>
      </c>
      <c r="L11" s="191"/>
      <c r="M11" s="192"/>
      <c r="N11" s="193">
        <v>40</v>
      </c>
      <c r="O11" s="192">
        <v>40</v>
      </c>
      <c r="P11" s="193"/>
      <c r="Q11" s="194"/>
      <c r="R11" s="195"/>
      <c r="S11" s="192"/>
      <c r="T11" s="195"/>
      <c r="U11" s="194"/>
      <c r="V11" s="195"/>
      <c r="W11" s="192"/>
      <c r="X11" s="195"/>
      <c r="Y11" s="192"/>
      <c r="Z11" s="195"/>
      <c r="AA11" s="194"/>
      <c r="AB11" s="195"/>
      <c r="AC11" s="192"/>
      <c r="AD11" s="193"/>
      <c r="AE11" s="194"/>
      <c r="AF11" s="195"/>
      <c r="AG11" s="192"/>
      <c r="AH11" s="195"/>
      <c r="AI11" s="192"/>
      <c r="AJ11" s="194"/>
      <c r="AK11" s="196"/>
      <c r="AL11" s="4">
        <f t="shared" si="3"/>
        <v>40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188">
        <f t="shared" si="7"/>
        <v>7</v>
      </c>
      <c r="B12" s="184"/>
      <c r="C12" s="185"/>
      <c r="D12" s="186" t="s">
        <v>177</v>
      </c>
      <c r="E12" s="186"/>
      <c r="F12" s="187"/>
      <c r="G12" s="186" t="s">
        <v>46</v>
      </c>
      <c r="H12" s="188" t="str">
        <f t="shared" si="0"/>
        <v>Non</v>
      </c>
      <c r="I12" s="189">
        <f t="shared" si="1"/>
        <v>84</v>
      </c>
      <c r="J12" s="190"/>
      <c r="K12" s="190">
        <f t="shared" si="2"/>
        <v>0</v>
      </c>
      <c r="L12" s="191">
        <v>17</v>
      </c>
      <c r="M12" s="192">
        <v>15</v>
      </c>
      <c r="N12" s="193">
        <v>26</v>
      </c>
      <c r="O12" s="192">
        <v>26</v>
      </c>
      <c r="P12" s="193"/>
      <c r="Q12" s="194"/>
      <c r="R12" s="195"/>
      <c r="S12" s="192"/>
      <c r="T12" s="195"/>
      <c r="U12" s="194"/>
      <c r="V12" s="195"/>
      <c r="W12" s="192"/>
      <c r="X12" s="195"/>
      <c r="Y12" s="192"/>
      <c r="Z12" s="195"/>
      <c r="AA12" s="194"/>
      <c r="AB12" s="195"/>
      <c r="AC12" s="192"/>
      <c r="AD12" s="193"/>
      <c r="AE12" s="194"/>
      <c r="AF12" s="195"/>
      <c r="AG12" s="192"/>
      <c r="AH12" s="195"/>
      <c r="AI12" s="192"/>
      <c r="AJ12" s="194"/>
      <c r="AK12" s="196"/>
      <c r="AL12" s="4">
        <f t="shared" si="3"/>
        <v>26</v>
      </c>
      <c r="AM12" s="5">
        <f t="shared" si="4"/>
        <v>4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188">
        <f t="shared" si="7"/>
        <v>8</v>
      </c>
      <c r="B13" s="184"/>
      <c r="C13" s="185"/>
      <c r="D13" s="186" t="s">
        <v>239</v>
      </c>
      <c r="E13" s="186"/>
      <c r="F13" s="187"/>
      <c r="G13" s="186" t="s">
        <v>240</v>
      </c>
      <c r="H13" s="188" t="str">
        <f t="shared" si="0"/>
        <v>Non</v>
      </c>
      <c r="I13" s="189">
        <f t="shared" si="1"/>
        <v>54</v>
      </c>
      <c r="J13" s="190"/>
      <c r="K13" s="190">
        <f t="shared" si="2"/>
        <v>0</v>
      </c>
      <c r="L13" s="191"/>
      <c r="M13" s="192"/>
      <c r="N13" s="193"/>
      <c r="O13" s="192"/>
      <c r="P13" s="193"/>
      <c r="Q13" s="194"/>
      <c r="R13" s="195"/>
      <c r="S13" s="192"/>
      <c r="T13" s="195"/>
      <c r="U13" s="194"/>
      <c r="V13" s="195"/>
      <c r="W13" s="192"/>
      <c r="X13" s="195"/>
      <c r="Y13" s="192"/>
      <c r="Z13" s="195"/>
      <c r="AA13" s="194"/>
      <c r="AB13" s="195"/>
      <c r="AC13" s="192"/>
      <c r="AD13" s="193"/>
      <c r="AE13" s="194"/>
      <c r="AF13" s="195"/>
      <c r="AG13" s="192"/>
      <c r="AH13" s="195"/>
      <c r="AI13" s="192"/>
      <c r="AJ13" s="194">
        <v>32</v>
      </c>
      <c r="AK13" s="196">
        <v>22</v>
      </c>
      <c r="AL13" s="4">
        <f t="shared" si="3"/>
        <v>32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188">
        <f t="shared" si="6"/>
        <v>9</v>
      </c>
      <c r="B14" s="184"/>
      <c r="C14" s="197"/>
      <c r="D14" s="186" t="s">
        <v>241</v>
      </c>
      <c r="E14" s="186"/>
      <c r="F14" s="187"/>
      <c r="G14" s="186" t="s">
        <v>240</v>
      </c>
      <c r="H14" s="188" t="str">
        <f t="shared" si="0"/>
        <v>Non</v>
      </c>
      <c r="I14" s="189">
        <f t="shared" si="1"/>
        <v>40</v>
      </c>
      <c r="J14" s="190"/>
      <c r="K14" s="190">
        <f t="shared" si="2"/>
        <v>0</v>
      </c>
      <c r="L14" s="191"/>
      <c r="M14" s="192"/>
      <c r="N14" s="193"/>
      <c r="O14" s="192"/>
      <c r="P14" s="193"/>
      <c r="Q14" s="194"/>
      <c r="R14" s="195"/>
      <c r="S14" s="192"/>
      <c r="T14" s="195"/>
      <c r="U14" s="194"/>
      <c r="V14" s="195"/>
      <c r="W14" s="192"/>
      <c r="X14" s="195"/>
      <c r="Y14" s="192"/>
      <c r="Z14" s="195"/>
      <c r="AA14" s="194"/>
      <c r="AB14" s="195"/>
      <c r="AC14" s="192"/>
      <c r="AD14" s="193"/>
      <c r="AE14" s="194"/>
      <c r="AF14" s="195"/>
      <c r="AG14" s="192"/>
      <c r="AH14" s="195"/>
      <c r="AI14" s="192"/>
      <c r="AJ14" s="194">
        <v>20</v>
      </c>
      <c r="AK14" s="196">
        <v>20</v>
      </c>
      <c r="AL14" s="4">
        <f t="shared" si="3"/>
        <v>20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188">
        <f t="shared" si="6"/>
        <v>10</v>
      </c>
      <c r="B15" s="184"/>
      <c r="C15" s="185"/>
      <c r="D15" s="186" t="s">
        <v>82</v>
      </c>
      <c r="E15" s="186"/>
      <c r="F15" s="187"/>
      <c r="G15" s="186" t="s">
        <v>46</v>
      </c>
      <c r="H15" s="188" t="str">
        <f t="shared" si="0"/>
        <v>Non</v>
      </c>
      <c r="I15" s="189">
        <f t="shared" si="1"/>
        <v>36</v>
      </c>
      <c r="J15" s="190"/>
      <c r="K15" s="190">
        <f t="shared" si="2"/>
        <v>0</v>
      </c>
      <c r="L15" s="191">
        <v>20</v>
      </c>
      <c r="M15" s="192">
        <v>16</v>
      </c>
      <c r="N15" s="193"/>
      <c r="O15" s="192"/>
      <c r="P15" s="193"/>
      <c r="Q15" s="194"/>
      <c r="R15" s="195"/>
      <c r="S15" s="192"/>
      <c r="T15" s="195"/>
      <c r="U15" s="194"/>
      <c r="V15" s="195"/>
      <c r="W15" s="192"/>
      <c r="X15" s="195"/>
      <c r="Y15" s="192"/>
      <c r="Z15" s="195"/>
      <c r="AA15" s="194"/>
      <c r="AB15" s="195"/>
      <c r="AC15" s="192"/>
      <c r="AD15" s="193"/>
      <c r="AE15" s="194"/>
      <c r="AF15" s="195"/>
      <c r="AG15" s="192"/>
      <c r="AH15" s="195"/>
      <c r="AI15" s="192"/>
      <c r="AJ15" s="194"/>
      <c r="AK15" s="196"/>
      <c r="AL15" s="4">
        <f t="shared" si="3"/>
        <v>20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175">
        <f t="shared" si="6"/>
        <v>11</v>
      </c>
      <c r="B16" s="171"/>
      <c r="C16" s="199"/>
      <c r="D16" s="173" t="s">
        <v>178</v>
      </c>
      <c r="E16" s="173"/>
      <c r="F16" s="174"/>
      <c r="G16" s="173" t="s">
        <v>46</v>
      </c>
      <c r="H16" s="188" t="str">
        <f t="shared" si="0"/>
        <v>Non</v>
      </c>
      <c r="I16" s="176">
        <f t="shared" si="1"/>
        <v>36</v>
      </c>
      <c r="J16" s="177"/>
      <c r="K16" s="190">
        <f t="shared" si="2"/>
        <v>0</v>
      </c>
      <c r="L16" s="178">
        <v>19</v>
      </c>
      <c r="M16" s="179">
        <v>17</v>
      </c>
      <c r="N16" s="180"/>
      <c r="O16" s="179"/>
      <c r="P16" s="180"/>
      <c r="Q16" s="181"/>
      <c r="R16" s="182"/>
      <c r="S16" s="179"/>
      <c r="T16" s="182"/>
      <c r="U16" s="181"/>
      <c r="V16" s="182"/>
      <c r="W16" s="179"/>
      <c r="X16" s="182"/>
      <c r="Y16" s="179"/>
      <c r="Z16" s="182"/>
      <c r="AA16" s="181"/>
      <c r="AB16" s="182"/>
      <c r="AC16" s="179"/>
      <c r="AD16" s="180"/>
      <c r="AE16" s="181"/>
      <c r="AF16" s="182"/>
      <c r="AG16" s="179"/>
      <c r="AH16" s="182"/>
      <c r="AI16" s="179"/>
      <c r="AJ16" s="181"/>
      <c r="AK16" s="183"/>
      <c r="AL16" s="4">
        <f t="shared" si="3"/>
        <v>19</v>
      </c>
      <c r="AM16" s="5">
        <f t="shared" si="4"/>
        <v>2</v>
      </c>
      <c r="AN16" s="94">
        <f aca="true" t="shared" si="8" ref="AN16:BA33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</row>
    <row r="17" spans="1:54" s="97" customFormat="1" ht="24.75" customHeight="1">
      <c r="A17" s="188">
        <f t="shared" si="6"/>
        <v>12</v>
      </c>
      <c r="B17" s="184"/>
      <c r="C17" s="185"/>
      <c r="D17" s="186" t="s">
        <v>175</v>
      </c>
      <c r="E17" s="186"/>
      <c r="F17" s="187"/>
      <c r="G17" s="186" t="s">
        <v>49</v>
      </c>
      <c r="H17" s="188" t="str">
        <f t="shared" si="0"/>
        <v>Non</v>
      </c>
      <c r="I17" s="189">
        <f t="shared" si="1"/>
        <v>36</v>
      </c>
      <c r="J17" s="190"/>
      <c r="K17" s="190">
        <f t="shared" si="2"/>
        <v>0</v>
      </c>
      <c r="L17" s="191">
        <v>18</v>
      </c>
      <c r="M17" s="192">
        <v>18</v>
      </c>
      <c r="N17" s="193"/>
      <c r="O17" s="192"/>
      <c r="P17" s="193"/>
      <c r="Q17" s="194"/>
      <c r="R17" s="195"/>
      <c r="S17" s="192"/>
      <c r="T17" s="195"/>
      <c r="U17" s="194"/>
      <c r="V17" s="195"/>
      <c r="W17" s="192"/>
      <c r="X17" s="195"/>
      <c r="Y17" s="192"/>
      <c r="Z17" s="195"/>
      <c r="AA17" s="194"/>
      <c r="AB17" s="195"/>
      <c r="AC17" s="192"/>
      <c r="AD17" s="193"/>
      <c r="AE17" s="194"/>
      <c r="AF17" s="195"/>
      <c r="AG17" s="192"/>
      <c r="AH17" s="195"/>
      <c r="AI17" s="192"/>
      <c r="AJ17" s="194"/>
      <c r="AK17" s="196"/>
      <c r="AL17" s="4">
        <f t="shared" si="3"/>
        <v>18</v>
      </c>
      <c r="AM17" s="5">
        <f t="shared" si="4"/>
        <v>2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</row>
    <row r="18" spans="1:54" s="97" customFormat="1" ht="24.75" customHeight="1">
      <c r="A18" s="188">
        <f t="shared" si="6"/>
        <v>13</v>
      </c>
      <c r="B18" s="184"/>
      <c r="C18" s="197"/>
      <c r="D18" s="186" t="s">
        <v>172</v>
      </c>
      <c r="E18" s="186"/>
      <c r="F18" s="204"/>
      <c r="G18" s="203" t="s">
        <v>46</v>
      </c>
      <c r="H18" s="188" t="str">
        <f t="shared" si="0"/>
        <v>Non</v>
      </c>
      <c r="I18" s="189">
        <f t="shared" si="1"/>
        <v>35</v>
      </c>
      <c r="J18" s="190"/>
      <c r="K18" s="190">
        <f t="shared" si="2"/>
        <v>0</v>
      </c>
      <c r="L18" s="191">
        <v>15</v>
      </c>
      <c r="M18" s="192">
        <v>20</v>
      </c>
      <c r="N18" s="193"/>
      <c r="O18" s="192"/>
      <c r="P18" s="193"/>
      <c r="Q18" s="194"/>
      <c r="R18" s="195"/>
      <c r="S18" s="192"/>
      <c r="T18" s="195"/>
      <c r="U18" s="194"/>
      <c r="V18" s="195"/>
      <c r="W18" s="192"/>
      <c r="X18" s="195"/>
      <c r="Y18" s="192"/>
      <c r="Z18" s="195"/>
      <c r="AA18" s="194"/>
      <c r="AB18" s="195"/>
      <c r="AC18" s="192"/>
      <c r="AD18" s="193"/>
      <c r="AE18" s="194"/>
      <c r="AF18" s="195"/>
      <c r="AG18" s="192"/>
      <c r="AH18" s="195"/>
      <c r="AI18" s="192"/>
      <c r="AJ18" s="194"/>
      <c r="AK18" s="196"/>
      <c r="AL18" s="4">
        <f t="shared" si="3"/>
        <v>20</v>
      </c>
      <c r="AM18" s="5">
        <f t="shared" si="4"/>
        <v>2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</row>
    <row r="19" spans="1:54" s="97" customFormat="1" ht="24.75" customHeight="1">
      <c r="A19" s="188">
        <f t="shared" si="6"/>
        <v>14</v>
      </c>
      <c r="B19" s="184"/>
      <c r="C19" s="185"/>
      <c r="D19" s="186" t="s">
        <v>173</v>
      </c>
      <c r="E19" s="186"/>
      <c r="F19" s="187"/>
      <c r="G19" s="186" t="s">
        <v>174</v>
      </c>
      <c r="H19" s="188" t="str">
        <f t="shared" si="0"/>
        <v>Non</v>
      </c>
      <c r="I19" s="189">
        <f t="shared" si="1"/>
        <v>35</v>
      </c>
      <c r="J19" s="190"/>
      <c r="K19" s="190">
        <f t="shared" si="2"/>
        <v>0</v>
      </c>
      <c r="L19" s="191">
        <v>16</v>
      </c>
      <c r="M19" s="192">
        <v>19</v>
      </c>
      <c r="N19" s="193"/>
      <c r="O19" s="192"/>
      <c r="P19" s="193"/>
      <c r="Q19" s="194"/>
      <c r="R19" s="195"/>
      <c r="S19" s="192"/>
      <c r="T19" s="195"/>
      <c r="U19" s="194"/>
      <c r="V19" s="195"/>
      <c r="W19" s="192"/>
      <c r="X19" s="195"/>
      <c r="Y19" s="192"/>
      <c r="Z19" s="195"/>
      <c r="AA19" s="194"/>
      <c r="AB19" s="195"/>
      <c r="AC19" s="192"/>
      <c r="AD19" s="193"/>
      <c r="AE19" s="194"/>
      <c r="AF19" s="195"/>
      <c r="AG19" s="192"/>
      <c r="AH19" s="195"/>
      <c r="AI19" s="192"/>
      <c r="AJ19" s="194"/>
      <c r="AK19" s="196"/>
      <c r="AL19" s="4">
        <f t="shared" si="3"/>
        <v>19</v>
      </c>
      <c r="AM19" s="5">
        <f t="shared" si="4"/>
        <v>2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131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</row>
    <row r="22" spans="1:54" s="97" customFormat="1" ht="24.75" customHeight="1" thickBot="1">
      <c r="A22" s="39">
        <f t="shared" si="6"/>
        <v>17</v>
      </c>
      <c r="B22" s="51"/>
      <c r="C22" s="52"/>
      <c r="D22" s="8"/>
      <c r="E22" s="8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</row>
    <row r="23" spans="1:54" s="97" customFormat="1" ht="24.75" customHeight="1" hidden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</row>
    <row r="24" spans="1:54" s="97" customFormat="1" ht="24.75" customHeight="1" hidden="1">
      <c r="A24" s="39">
        <f t="shared" si="6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</row>
    <row r="25" spans="1:54" s="97" customFormat="1" ht="28.5" customHeight="1" hidden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9" ref="AM25:AM35">COUNTA(L25:AK25)</f>
        <v>0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</row>
    <row r="26" spans="1:54" s="97" customFormat="1" ht="28.5" customHeight="1" hidden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9"/>
        <v>0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</row>
    <row r="27" spans="1:54" s="97" customFormat="1" ht="28.5" customHeight="1" hidden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9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</row>
    <row r="28" spans="1:54" s="97" customFormat="1" ht="28.5" customHeight="1" hidden="1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9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</row>
    <row r="29" spans="1:54" s="97" customFormat="1" ht="28.5" customHeight="1" hidden="1">
      <c r="A29" s="39">
        <f t="shared" si="6"/>
        <v>24</v>
      </c>
      <c r="B29" s="51"/>
      <c r="C29" s="52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</row>
    <row r="30" spans="1:54" s="97" customFormat="1" ht="28.5" customHeight="1" hidden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</row>
    <row r="31" spans="1:54" s="97" customFormat="1" ht="28.5" customHeight="1" hidden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</row>
    <row r="32" spans="1:54" s="97" customFormat="1" ht="28.5" customHeight="1" hidden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</row>
    <row r="33" spans="1:54" s="97" customFormat="1" ht="28.5" customHeight="1" hidden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</row>
    <row r="34" spans="1:54" s="97" customFormat="1" ht="28.5" customHeight="1" hidden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9"/>
        <v>0</v>
      </c>
      <c r="AN34" s="94">
        <f aca="true" t="shared" si="11" ref="AN34:BA35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</row>
    <row r="35" spans="1:54" s="97" customFormat="1" ht="28.5" customHeight="1" hidden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9"/>
        <v>0</v>
      </c>
      <c r="AN35" s="94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95">
        <f t="shared" si="11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11</v>
      </c>
      <c r="M36" s="88">
        <f>COUNT(M$6:M35)</f>
        <v>11</v>
      </c>
      <c r="N36" s="89">
        <f>COUNT(N$6:N35)</f>
        <v>7</v>
      </c>
      <c r="O36" s="88">
        <f>COUNT(O$6:O35)</f>
        <v>7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6</v>
      </c>
      <c r="AK36" s="92"/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  <row r="50" ht="12.75">
      <c r="G50" s="45">
        <v>5</v>
      </c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2" fitToWidth="1" horizontalDpi="600" verticalDpi="600" orientation="portrait" paperSize="9" scale="81" r:id="rId3"/>
  <headerFooter alignWithMargins="0">
    <oddFooter>&amp;C&amp;"Times New Roman,Gras italique"Page &amp;P / &amp;N&amp;R&amp;"Times New Roman,Italique"&amp;D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BB4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AJ4" sqref="AJ4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96</v>
      </c>
      <c r="B1" s="17"/>
      <c r="C1" s="17"/>
      <c r="D1" s="17"/>
      <c r="E1" s="17"/>
      <c r="F1" s="17"/>
      <c r="G1" s="17"/>
      <c r="H1" s="17"/>
      <c r="I1" s="17"/>
      <c r="L1" s="19" t="s">
        <v>31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23" t="s">
        <v>10</v>
      </c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5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216" t="s">
        <v>21</v>
      </c>
      <c r="K3" s="220" t="s">
        <v>24</v>
      </c>
      <c r="L3" s="219">
        <v>41707</v>
      </c>
      <c r="M3" s="215"/>
      <c r="N3" s="215">
        <v>41805</v>
      </c>
      <c r="O3" s="215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5">
        <v>41903</v>
      </c>
      <c r="AK3" s="226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217"/>
      <c r="K4" s="22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218"/>
      <c r="K5" s="222"/>
      <c r="L5" s="135"/>
      <c r="M5" s="134"/>
      <c r="N5" s="135"/>
      <c r="O5" s="134"/>
      <c r="P5" s="133"/>
      <c r="Q5" s="134"/>
      <c r="R5" s="135"/>
      <c r="S5" s="134"/>
      <c r="T5" s="135"/>
      <c r="U5" s="134"/>
      <c r="V5" s="135"/>
      <c r="W5" s="134"/>
      <c r="X5" s="135"/>
      <c r="Y5" s="134"/>
      <c r="Z5" s="135"/>
      <c r="AA5" s="134"/>
      <c r="AB5" s="133"/>
      <c r="AC5" s="134"/>
      <c r="AD5" s="135"/>
      <c r="AE5" s="134"/>
      <c r="AF5" s="135"/>
      <c r="AG5" s="134"/>
      <c r="AH5" s="133"/>
      <c r="AI5" s="134"/>
      <c r="AJ5" s="135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28"/>
      <c r="D6" s="113"/>
      <c r="E6" s="113"/>
      <c r="F6" s="114"/>
      <c r="G6" s="113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7">
        <f aca="true" t="shared" si="2" ref="K6:K35">COUNTIF(L$5:AK$5,$D6)*4</f>
        <v>0</v>
      </c>
      <c r="L6" s="118"/>
      <c r="M6" s="119"/>
      <c r="N6" s="120"/>
      <c r="O6" s="119"/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3" ref="AL6:AL35">MAX(L6:AK6)</f>
        <v>0</v>
      </c>
      <c r="AM6" s="5">
        <f aca="true" t="shared" si="4" ref="AM6:AM35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6"/>
      <c r="D7" s="8"/>
      <c r="E7" s="8"/>
      <c r="F7" s="58"/>
      <c r="G7" s="57"/>
      <c r="H7" s="39" t="str">
        <f t="shared" si="0"/>
        <v>Non</v>
      </c>
      <c r="I7" s="14">
        <f t="shared" si="1"/>
        <v>0</v>
      </c>
      <c r="J7" s="117"/>
      <c r="K7" s="147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2"/>
      <c r="D8" s="57"/>
      <c r="E8" s="57"/>
      <c r="F8" s="53"/>
      <c r="G8" s="8"/>
      <c r="H8" s="39" t="str">
        <f t="shared" si="0"/>
        <v>Non</v>
      </c>
      <c r="I8" s="14">
        <f t="shared" si="1"/>
        <v>0</v>
      </c>
      <c r="J8" s="117"/>
      <c r="K8" s="147">
        <f t="shared" si="2"/>
        <v>0</v>
      </c>
      <c r="L8" s="15"/>
      <c r="M8" s="16"/>
      <c r="N8" s="54"/>
      <c r="O8" s="16"/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2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7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2"/>
      <c r="D10" s="57"/>
      <c r="E10" s="8"/>
      <c r="F10" s="53"/>
      <c r="G10" s="8"/>
      <c r="H10" s="39" t="str">
        <f t="shared" si="0"/>
        <v>Non</v>
      </c>
      <c r="I10" s="14">
        <f t="shared" si="1"/>
        <v>0</v>
      </c>
      <c r="J10" s="117"/>
      <c r="K10" s="147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2"/>
      <c r="D11" s="57"/>
      <c r="E11" s="8"/>
      <c r="F11" s="53"/>
      <c r="G11" s="8"/>
      <c r="H11" s="39" t="str">
        <f t="shared" si="0"/>
        <v>Non</v>
      </c>
      <c r="I11" s="14">
        <f t="shared" si="1"/>
        <v>0</v>
      </c>
      <c r="J11" s="117"/>
      <c r="K11" s="147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7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2"/>
      <c r="D13" s="57"/>
      <c r="E13" s="8"/>
      <c r="F13" s="53"/>
      <c r="G13" s="8"/>
      <c r="H13" s="39" t="str">
        <f t="shared" si="0"/>
        <v>Non</v>
      </c>
      <c r="I13" s="14">
        <f t="shared" si="1"/>
        <v>0</v>
      </c>
      <c r="J13" s="117"/>
      <c r="K13" s="147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8"/>
      <c r="H14" s="39" t="str">
        <f t="shared" si="0"/>
        <v>Non</v>
      </c>
      <c r="I14" s="14">
        <f t="shared" si="1"/>
        <v>0</v>
      </c>
      <c r="J14" s="117"/>
      <c r="K14" s="147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7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71"/>
      <c r="D16" s="57"/>
      <c r="E16" s="68"/>
      <c r="F16" s="69"/>
      <c r="G16" s="68"/>
      <c r="H16" s="39" t="str">
        <f t="shared" si="0"/>
        <v>Non</v>
      </c>
      <c r="I16" s="63">
        <f t="shared" si="1"/>
        <v>0</v>
      </c>
      <c r="J16" s="124"/>
      <c r="K16" s="147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7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>COUNTA(L26:AK26)</f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>COUNTA(L27:AK27)</f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>COUNTA(L28:AK28)</f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aca="true" t="shared" si="8" ref="AM29:AM34">COUNTA(L29:AK29)</f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51" t="s">
        <v>95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5" bottom="0.3937007874015748" header="0.1968503937007874" footer="0.1968503937007874"/>
  <pageSetup fitToHeight="1" fitToWidth="1" horizontalDpi="600" verticalDpi="600" orientation="portrait" paperSize="9" scale="73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D55"/>
  <sheetViews>
    <sheetView showZeros="0" zoomScale="75" zoomScaleNormal="75" zoomScalePageLayoutView="0" workbookViewId="0" topLeftCell="A1">
      <selection activeCell="D3" sqref="D3"/>
    </sheetView>
  </sheetViews>
  <sheetFormatPr defaultColWidth="12" defaultRowHeight="12.75"/>
  <cols>
    <col min="1" max="1" width="3.83203125" style="41" customWidth="1"/>
    <col min="2" max="2" width="31.33203125" style="45" customWidth="1"/>
    <col min="3" max="3" width="7.5" style="45" customWidth="1"/>
    <col min="4" max="4" width="5.83203125" style="2" customWidth="1"/>
    <col min="5" max="10" width="5.83203125" style="1" customWidth="1"/>
    <col min="11" max="16384" width="12" style="1" customWidth="1"/>
  </cols>
  <sheetData>
    <row r="1" spans="1:4" s="72" customFormat="1" ht="23.25" customHeight="1">
      <c r="A1" s="41"/>
      <c r="B1" s="50"/>
      <c r="C1" s="74" t="s">
        <v>20</v>
      </c>
      <c r="D1" s="60">
        <v>4</v>
      </c>
    </row>
    <row r="2" spans="1:4" s="72" customFormat="1" ht="12.75">
      <c r="A2" s="41"/>
      <c r="B2" s="50"/>
      <c r="C2" s="73" t="s">
        <v>19</v>
      </c>
      <c r="D2" s="60">
        <v>5</v>
      </c>
    </row>
    <row r="3" spans="1:4" s="72" customFormat="1" ht="12.75">
      <c r="A3" s="41"/>
      <c r="B3" s="50"/>
      <c r="C3" s="50"/>
      <c r="D3" s="60"/>
    </row>
    <row r="4" spans="1:4" s="72" customFormat="1" ht="12.75">
      <c r="A4" s="41"/>
      <c r="B4" s="50"/>
      <c r="C4" s="50"/>
      <c r="D4" s="60"/>
    </row>
    <row r="5" spans="1:4" s="72" customFormat="1" ht="12.75">
      <c r="A5" s="41"/>
      <c r="B5" s="50"/>
      <c r="C5" s="50"/>
      <c r="D5" s="60"/>
    </row>
    <row r="6" spans="1:4" s="72" customFormat="1" ht="12.75">
      <c r="A6" s="41"/>
      <c r="B6" s="50"/>
      <c r="C6" s="50"/>
      <c r="D6" s="60"/>
    </row>
    <row r="7" spans="1:4" s="72" customFormat="1" ht="12.75">
      <c r="A7" s="41"/>
      <c r="B7" s="50"/>
      <c r="C7" s="50"/>
      <c r="D7" s="60"/>
    </row>
    <row r="8" spans="1:4" s="72" customFormat="1" ht="12.75">
      <c r="A8" s="41"/>
      <c r="B8" s="50"/>
      <c r="C8" s="50"/>
      <c r="D8" s="60"/>
    </row>
    <row r="9" spans="1:4" s="72" customFormat="1" ht="12.75">
      <c r="A9" s="41"/>
      <c r="B9" s="50"/>
      <c r="C9" s="50"/>
      <c r="D9" s="60"/>
    </row>
    <row r="10" spans="1:4" s="72" customFormat="1" ht="12.75">
      <c r="A10" s="41"/>
      <c r="B10" s="50"/>
      <c r="C10" s="50"/>
      <c r="D10" s="60"/>
    </row>
    <row r="11" spans="1:4" s="72" customFormat="1" ht="12.75">
      <c r="A11" s="41"/>
      <c r="B11" s="50"/>
      <c r="C11" s="50"/>
      <c r="D11" s="60"/>
    </row>
    <row r="12" spans="1:4" s="72" customFormat="1" ht="12.75">
      <c r="A12" s="41"/>
      <c r="B12" s="50"/>
      <c r="C12" s="50"/>
      <c r="D12" s="60"/>
    </row>
    <row r="13" spans="1:4" s="72" customFormat="1" ht="12.75">
      <c r="A13" s="41"/>
      <c r="B13" s="50"/>
      <c r="C13" s="50"/>
      <c r="D13" s="60"/>
    </row>
    <row r="14" spans="1:4" s="72" customFormat="1" ht="12.75">
      <c r="A14" s="41"/>
      <c r="B14" s="50"/>
      <c r="C14" s="50"/>
      <c r="D14" s="60"/>
    </row>
    <row r="15" spans="1:4" s="72" customFormat="1" ht="12.75">
      <c r="A15" s="41"/>
      <c r="B15" s="50"/>
      <c r="C15" s="50"/>
      <c r="D15" s="60"/>
    </row>
    <row r="16" spans="1:4" s="72" customFormat="1" ht="12.75">
      <c r="A16" s="41"/>
      <c r="B16" s="50"/>
      <c r="C16" s="50"/>
      <c r="D16" s="60"/>
    </row>
    <row r="17" spans="1:4" s="72" customFormat="1" ht="12.75">
      <c r="A17" s="41"/>
      <c r="B17" s="50"/>
      <c r="C17" s="50"/>
      <c r="D17" s="60"/>
    </row>
    <row r="18" spans="1:4" s="72" customFormat="1" ht="12.75">
      <c r="A18" s="41"/>
      <c r="B18" s="50"/>
      <c r="C18" s="50"/>
      <c r="D18" s="60"/>
    </row>
    <row r="19" spans="1:4" s="72" customFormat="1" ht="12.75">
      <c r="A19" s="41"/>
      <c r="B19" s="50"/>
      <c r="C19" s="50"/>
      <c r="D19" s="60"/>
    </row>
    <row r="20" spans="1:4" s="72" customFormat="1" ht="12.75">
      <c r="A20" s="41"/>
      <c r="B20" s="50"/>
      <c r="C20" s="50"/>
      <c r="D20" s="60"/>
    </row>
    <row r="21" spans="1:4" s="72" customFormat="1" ht="12.75">
      <c r="A21" s="41"/>
      <c r="B21" s="50"/>
      <c r="C21" s="50"/>
      <c r="D21" s="60"/>
    </row>
    <row r="22" spans="1:4" s="72" customFormat="1" ht="12.75">
      <c r="A22" s="41"/>
      <c r="B22" s="50"/>
      <c r="C22" s="50"/>
      <c r="D22" s="60"/>
    </row>
    <row r="23" spans="1:4" s="72" customFormat="1" ht="12.75">
      <c r="A23" s="41"/>
      <c r="B23" s="50"/>
      <c r="C23" s="50"/>
      <c r="D23" s="60"/>
    </row>
    <row r="24" spans="1:4" s="72" customFormat="1" ht="12.75">
      <c r="A24" s="41"/>
      <c r="B24" s="50"/>
      <c r="C24" s="50"/>
      <c r="D24" s="60"/>
    </row>
    <row r="25" spans="1:4" s="72" customFormat="1" ht="12.75">
      <c r="A25" s="41"/>
      <c r="B25" s="50"/>
      <c r="C25" s="50"/>
      <c r="D25" s="60"/>
    </row>
    <row r="26" spans="1:4" s="72" customFormat="1" ht="12.75">
      <c r="A26" s="41"/>
      <c r="B26" s="50"/>
      <c r="C26" s="50"/>
      <c r="D26" s="60"/>
    </row>
    <row r="27" spans="1:4" s="72" customFormat="1" ht="12.75">
      <c r="A27" s="41"/>
      <c r="B27" s="50"/>
      <c r="C27" s="50"/>
      <c r="D27" s="60"/>
    </row>
    <row r="28" spans="1:4" s="72" customFormat="1" ht="12.75">
      <c r="A28" s="41"/>
      <c r="B28" s="50"/>
      <c r="C28" s="50"/>
      <c r="D28" s="60"/>
    </row>
    <row r="29" spans="1:4" s="72" customFormat="1" ht="12.75">
      <c r="A29" s="41"/>
      <c r="B29" s="50"/>
      <c r="C29" s="50"/>
      <c r="D29" s="60"/>
    </row>
    <row r="30" spans="1:4" s="72" customFormat="1" ht="12.75">
      <c r="A30" s="41"/>
      <c r="B30" s="50"/>
      <c r="C30" s="50"/>
      <c r="D30" s="60"/>
    </row>
    <row r="31" spans="1:4" s="72" customFormat="1" ht="12.75">
      <c r="A31" s="41"/>
      <c r="B31" s="50"/>
      <c r="C31" s="50"/>
      <c r="D31" s="60"/>
    </row>
    <row r="32" spans="1:4" s="72" customFormat="1" ht="12.75">
      <c r="A32" s="41"/>
      <c r="B32" s="50"/>
      <c r="C32" s="50"/>
      <c r="D32" s="60"/>
    </row>
    <row r="33" spans="1:4" s="72" customFormat="1" ht="12.75">
      <c r="A33" s="41"/>
      <c r="B33" s="50"/>
      <c r="C33" s="50"/>
      <c r="D33" s="60"/>
    </row>
    <row r="34" spans="1:4" s="72" customFormat="1" ht="12.75">
      <c r="A34" s="41"/>
      <c r="B34" s="50"/>
      <c r="C34" s="50"/>
      <c r="D34" s="60"/>
    </row>
    <row r="35" spans="1:4" s="72" customFormat="1" ht="12.75">
      <c r="A35" s="41"/>
      <c r="B35" s="50"/>
      <c r="C35" s="50"/>
      <c r="D35" s="60"/>
    </row>
    <row r="36" spans="1:4" s="72" customFormat="1" ht="12.75">
      <c r="A36" s="41"/>
      <c r="B36" s="50"/>
      <c r="C36" s="50"/>
      <c r="D36" s="60"/>
    </row>
    <row r="37" spans="1:4" s="72" customFormat="1" ht="12.75">
      <c r="A37" s="41"/>
      <c r="B37" s="50"/>
      <c r="C37" s="50"/>
      <c r="D37" s="60"/>
    </row>
    <row r="38" spans="1:4" s="72" customFormat="1" ht="12.75">
      <c r="A38" s="41"/>
      <c r="B38" s="50"/>
      <c r="C38" s="50"/>
      <c r="D38" s="60"/>
    </row>
    <row r="39" spans="1:4" s="72" customFormat="1" ht="12.75">
      <c r="A39" s="41"/>
      <c r="B39" s="50"/>
      <c r="C39" s="50"/>
      <c r="D39" s="60"/>
    </row>
    <row r="40" spans="1:4" s="72" customFormat="1" ht="12.75">
      <c r="A40" s="41"/>
      <c r="B40" s="50"/>
      <c r="C40" s="50"/>
      <c r="D40" s="60"/>
    </row>
    <row r="41" spans="1:4" s="72" customFormat="1" ht="12.75">
      <c r="A41" s="41"/>
      <c r="B41" s="50"/>
      <c r="C41" s="50"/>
      <c r="D41" s="60"/>
    </row>
    <row r="42" spans="1:4" s="72" customFormat="1" ht="12.75">
      <c r="A42" s="41"/>
      <c r="B42" s="50"/>
      <c r="C42" s="50"/>
      <c r="D42" s="60"/>
    </row>
    <row r="43" spans="1:4" s="72" customFormat="1" ht="12.75">
      <c r="A43" s="41"/>
      <c r="B43" s="50"/>
      <c r="C43" s="50"/>
      <c r="D43" s="60"/>
    </row>
    <row r="44" spans="1:4" s="72" customFormat="1" ht="12.75">
      <c r="A44" s="41"/>
      <c r="B44" s="50"/>
      <c r="C44" s="50"/>
      <c r="D44" s="60"/>
    </row>
    <row r="45" spans="1:4" s="72" customFormat="1" ht="12.75">
      <c r="A45" s="41"/>
      <c r="B45" s="50"/>
      <c r="C45" s="50"/>
      <c r="D45" s="60"/>
    </row>
    <row r="46" spans="1:4" s="72" customFormat="1" ht="12.75">
      <c r="A46" s="41"/>
      <c r="B46" s="50"/>
      <c r="C46" s="50"/>
      <c r="D46" s="60"/>
    </row>
    <row r="47" spans="1:4" s="72" customFormat="1" ht="12.75">
      <c r="A47" s="41"/>
      <c r="B47" s="50"/>
      <c r="C47" s="50"/>
      <c r="D47" s="60"/>
    </row>
    <row r="48" spans="1:4" s="72" customFormat="1" ht="12.75">
      <c r="A48" s="41"/>
      <c r="B48" s="50"/>
      <c r="C48" s="50"/>
      <c r="D48" s="60"/>
    </row>
    <row r="49" spans="1:4" s="72" customFormat="1" ht="12.75">
      <c r="A49" s="41"/>
      <c r="B49" s="50"/>
      <c r="C49" s="50"/>
      <c r="D49" s="60"/>
    </row>
    <row r="50" spans="1:4" s="72" customFormat="1" ht="12.75">
      <c r="A50" s="41"/>
      <c r="B50" s="50"/>
      <c r="C50" s="50"/>
      <c r="D50" s="60"/>
    </row>
    <row r="51" spans="1:4" s="72" customFormat="1" ht="12.75">
      <c r="A51" s="41"/>
      <c r="B51" s="50"/>
      <c r="C51" s="50"/>
      <c r="D51" s="60"/>
    </row>
    <row r="52" spans="1:4" s="72" customFormat="1" ht="12.75">
      <c r="A52" s="41"/>
      <c r="B52" s="50"/>
      <c r="C52" s="50"/>
      <c r="D52" s="60"/>
    </row>
    <row r="53" spans="1:4" s="72" customFormat="1" ht="12.75">
      <c r="A53" s="41"/>
      <c r="B53" s="50"/>
      <c r="C53" s="50"/>
      <c r="D53" s="60"/>
    </row>
    <row r="54" spans="1:4" s="72" customFormat="1" ht="12.75">
      <c r="A54" s="41"/>
      <c r="B54" s="50"/>
      <c r="C54" s="50"/>
      <c r="D54" s="60"/>
    </row>
    <row r="55" spans="1:4" s="72" customFormat="1" ht="12.75">
      <c r="A55" s="41"/>
      <c r="B55" s="50"/>
      <c r="C55" s="50"/>
      <c r="D55" s="60"/>
    </row>
  </sheetData>
  <sheetProtection/>
  <printOptions/>
  <pageMargins left="0.42" right="0.74" top="0.5511811023622047" bottom="0.5905511811023623" header="0.5118110236220472" footer="0.5118110236220472"/>
  <pageSetup fitToHeight="1" fitToWidth="1" horizontalDpi="600" verticalDpi="600" orientation="portrait" paperSize="9" r:id="rId1"/>
  <headerFooter alignWithMargins="0">
    <oddFooter>&amp;R&amp;"Times New Roman,Italique"&amp;D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selection activeCell="B5" sqref="B5"/>
    </sheetView>
  </sheetViews>
  <sheetFormatPr defaultColWidth="12" defaultRowHeight="12.75"/>
  <cols>
    <col min="1" max="1" width="14.83203125" style="154" customWidth="1"/>
    <col min="2" max="2" width="28.66015625" style="154" customWidth="1"/>
    <col min="3" max="3" width="17" style="154" customWidth="1"/>
  </cols>
  <sheetData>
    <row r="1" spans="1:3" s="156" customFormat="1" ht="23.25" customHeight="1">
      <c r="A1" s="155" t="s">
        <v>244</v>
      </c>
      <c r="B1" s="152" t="s">
        <v>114</v>
      </c>
      <c r="C1" s="152" t="s">
        <v>115</v>
      </c>
    </row>
    <row r="2" spans="1:3" s="156" customFormat="1" ht="23.25" customHeight="1">
      <c r="A2" s="155" t="s">
        <v>244</v>
      </c>
      <c r="B2" s="152" t="s">
        <v>55</v>
      </c>
      <c r="C2" s="152" t="s">
        <v>49</v>
      </c>
    </row>
    <row r="3" spans="1:3" s="156" customFormat="1" ht="23.25" customHeight="1">
      <c r="A3" s="155" t="s">
        <v>244</v>
      </c>
      <c r="B3" s="152" t="s">
        <v>110</v>
      </c>
      <c r="C3" s="152" t="s">
        <v>49</v>
      </c>
    </row>
    <row r="4" spans="1:3" s="156" customFormat="1" ht="23.25" customHeight="1">
      <c r="A4" s="155" t="s">
        <v>244</v>
      </c>
      <c r="B4" s="152" t="s">
        <v>183</v>
      </c>
      <c r="C4" s="152" t="s">
        <v>184</v>
      </c>
    </row>
    <row r="5" spans="1:3" s="156" customFormat="1" ht="23.25" customHeight="1">
      <c r="A5" s="155" t="s">
        <v>244</v>
      </c>
      <c r="B5" s="152" t="s">
        <v>52</v>
      </c>
      <c r="C5" s="152" t="s">
        <v>49</v>
      </c>
    </row>
    <row r="6" spans="1:3" s="156" customFormat="1" ht="23.25" customHeight="1">
      <c r="A6" s="155" t="s">
        <v>244</v>
      </c>
      <c r="B6" s="152" t="s">
        <v>108</v>
      </c>
      <c r="C6" s="152">
        <v>21</v>
      </c>
    </row>
    <row r="7" spans="1:3" s="156" customFormat="1" ht="23.25" customHeight="1">
      <c r="A7" s="155" t="s">
        <v>244</v>
      </c>
      <c r="B7" s="152" t="s">
        <v>107</v>
      </c>
      <c r="C7" s="152" t="s">
        <v>48</v>
      </c>
    </row>
    <row r="8" spans="1:3" s="156" customFormat="1" ht="23.25" customHeight="1">
      <c r="A8" s="155" t="s">
        <v>244</v>
      </c>
      <c r="B8" s="152" t="s">
        <v>100</v>
      </c>
      <c r="C8" s="152" t="s">
        <v>46</v>
      </c>
    </row>
    <row r="9" spans="1:3" s="156" customFormat="1" ht="23.25" customHeight="1">
      <c r="A9" s="155" t="s">
        <v>244</v>
      </c>
      <c r="B9" s="152" t="s">
        <v>99</v>
      </c>
      <c r="C9" s="152" t="s">
        <v>57</v>
      </c>
    </row>
    <row r="10" spans="1:3" s="156" customFormat="1" ht="23.25" customHeight="1">
      <c r="A10" s="155" t="s">
        <v>244</v>
      </c>
      <c r="B10" s="152" t="s">
        <v>104</v>
      </c>
      <c r="C10" s="152" t="s">
        <v>46</v>
      </c>
    </row>
    <row r="11" spans="1:3" s="156" customFormat="1" ht="23.25" customHeight="1">
      <c r="A11" s="155" t="s">
        <v>244</v>
      </c>
      <c r="B11" s="152" t="s">
        <v>111</v>
      </c>
      <c r="C11" s="152" t="s">
        <v>49</v>
      </c>
    </row>
    <row r="12" spans="1:3" s="156" customFormat="1" ht="23.25" customHeight="1">
      <c r="A12" s="155" t="s">
        <v>244</v>
      </c>
      <c r="B12" s="152" t="s">
        <v>105</v>
      </c>
      <c r="C12" s="152" t="s">
        <v>46</v>
      </c>
    </row>
    <row r="13" spans="1:3" s="156" customFormat="1" ht="23.25" customHeight="1">
      <c r="A13" s="155" t="s">
        <v>244</v>
      </c>
      <c r="B13" s="152" t="s">
        <v>109</v>
      </c>
      <c r="C13" s="152" t="s">
        <v>49</v>
      </c>
    </row>
    <row r="14" spans="1:3" s="156" customFormat="1" ht="23.25" customHeight="1">
      <c r="A14" s="155" t="s">
        <v>244</v>
      </c>
      <c r="B14" s="152" t="s">
        <v>113</v>
      </c>
      <c r="C14" s="152" t="s">
        <v>46</v>
      </c>
    </row>
    <row r="15" spans="1:3" s="156" customFormat="1" ht="23.25" customHeight="1">
      <c r="A15" s="155" t="s">
        <v>244</v>
      </c>
      <c r="B15" s="152" t="s">
        <v>116</v>
      </c>
      <c r="C15" s="152" t="s">
        <v>49</v>
      </c>
    </row>
    <row r="16" spans="1:3" s="156" customFormat="1" ht="23.25" customHeight="1">
      <c r="A16" s="155" t="s">
        <v>244</v>
      </c>
      <c r="B16" s="152" t="s">
        <v>101</v>
      </c>
      <c r="C16" s="152" t="s">
        <v>102</v>
      </c>
    </row>
    <row r="17" spans="1:3" s="156" customFormat="1" ht="23.25" customHeight="1">
      <c r="A17" s="155" t="s">
        <v>244</v>
      </c>
      <c r="B17" s="152" t="s">
        <v>187</v>
      </c>
      <c r="C17" s="152" t="s">
        <v>188</v>
      </c>
    </row>
    <row r="18" spans="1:3" s="156" customFormat="1" ht="23.25" customHeight="1">
      <c r="A18" s="155" t="s">
        <v>8</v>
      </c>
      <c r="B18" s="152" t="s">
        <v>118</v>
      </c>
      <c r="C18" s="152" t="s">
        <v>49</v>
      </c>
    </row>
    <row r="19" spans="1:3" s="156" customFormat="1" ht="23.25" customHeight="1">
      <c r="A19" s="155" t="s">
        <v>8</v>
      </c>
      <c r="B19" s="152" t="s">
        <v>117</v>
      </c>
      <c r="C19" s="152" t="s">
        <v>46</v>
      </c>
    </row>
    <row r="20" spans="1:3" s="156" customFormat="1" ht="23.25" customHeight="1">
      <c r="A20" s="155" t="s">
        <v>8</v>
      </c>
      <c r="B20" s="152" t="s">
        <v>121</v>
      </c>
      <c r="C20" s="152" t="s">
        <v>46</v>
      </c>
    </row>
    <row r="21" spans="1:3" s="156" customFormat="1" ht="23.25" customHeight="1">
      <c r="A21" s="155" t="s">
        <v>8</v>
      </c>
      <c r="B21" s="152" t="s">
        <v>120</v>
      </c>
      <c r="C21" s="152" t="s">
        <v>49</v>
      </c>
    </row>
    <row r="22" spans="1:3" s="156" customFormat="1" ht="23.25" customHeight="1">
      <c r="A22" s="155" t="s">
        <v>8</v>
      </c>
      <c r="B22" s="152" t="s">
        <v>122</v>
      </c>
      <c r="C22" s="152" t="s">
        <v>123</v>
      </c>
    </row>
    <row r="23" spans="1:3" s="156" customFormat="1" ht="23.25" customHeight="1">
      <c r="A23" s="155" t="s">
        <v>8</v>
      </c>
      <c r="B23" s="152" t="s">
        <v>190</v>
      </c>
      <c r="C23" s="152" t="s">
        <v>46</v>
      </c>
    </row>
    <row r="24" spans="1:3" s="156" customFormat="1" ht="23.25" customHeight="1">
      <c r="A24" s="155" t="s">
        <v>9</v>
      </c>
      <c r="B24" s="152" t="s">
        <v>65</v>
      </c>
      <c r="C24" s="152" t="s">
        <v>49</v>
      </c>
    </row>
    <row r="25" spans="1:3" s="156" customFormat="1" ht="23.25" customHeight="1">
      <c r="A25" s="155" t="s">
        <v>9</v>
      </c>
      <c r="B25" s="152" t="s">
        <v>130</v>
      </c>
      <c r="C25" s="152" t="s">
        <v>46</v>
      </c>
    </row>
    <row r="26" spans="1:3" s="156" customFormat="1" ht="23.25" customHeight="1">
      <c r="A26" s="155" t="s">
        <v>9</v>
      </c>
      <c r="B26" s="152" t="s">
        <v>128</v>
      </c>
      <c r="C26" s="152" t="s">
        <v>49</v>
      </c>
    </row>
    <row r="27" spans="1:3" s="156" customFormat="1" ht="23.25" customHeight="1">
      <c r="A27" s="155" t="s">
        <v>9</v>
      </c>
      <c r="B27" s="152" t="s">
        <v>69</v>
      </c>
      <c r="C27" s="152" t="s">
        <v>46</v>
      </c>
    </row>
    <row r="28" spans="1:3" s="156" customFormat="1" ht="23.25" customHeight="1">
      <c r="A28" s="155" t="s">
        <v>9</v>
      </c>
      <c r="B28" s="152" t="s">
        <v>193</v>
      </c>
      <c r="C28" s="152" t="s">
        <v>49</v>
      </c>
    </row>
    <row r="29" spans="1:3" s="156" customFormat="1" ht="23.25" customHeight="1">
      <c r="A29" s="155" t="s">
        <v>9</v>
      </c>
      <c r="B29" s="152" t="s">
        <v>61</v>
      </c>
      <c r="C29" s="152" t="s">
        <v>63</v>
      </c>
    </row>
    <row r="30" spans="1:3" s="156" customFormat="1" ht="23.25" customHeight="1">
      <c r="A30" s="155" t="s">
        <v>9</v>
      </c>
      <c r="B30" s="152" t="s">
        <v>135</v>
      </c>
      <c r="C30" s="152" t="s">
        <v>58</v>
      </c>
    </row>
    <row r="31" spans="1:3" s="156" customFormat="1" ht="23.25" customHeight="1">
      <c r="A31" s="155" t="s">
        <v>9</v>
      </c>
      <c r="B31" s="152" t="s">
        <v>59</v>
      </c>
      <c r="C31" s="152" t="s">
        <v>76</v>
      </c>
    </row>
    <row r="32" spans="1:3" s="156" customFormat="1" ht="23.25" customHeight="1">
      <c r="A32" s="155" t="s">
        <v>9</v>
      </c>
      <c r="B32" s="152" t="s">
        <v>92</v>
      </c>
      <c r="C32" s="152" t="s">
        <v>50</v>
      </c>
    </row>
    <row r="33" spans="1:3" s="156" customFormat="1" ht="23.25" customHeight="1">
      <c r="A33" s="155" t="s">
        <v>9</v>
      </c>
      <c r="B33" s="152" t="s">
        <v>195</v>
      </c>
      <c r="C33" s="152" t="s">
        <v>58</v>
      </c>
    </row>
    <row r="34" spans="1:3" s="156" customFormat="1" ht="23.25" customHeight="1">
      <c r="A34" s="155" t="s">
        <v>9</v>
      </c>
      <c r="B34" s="152" t="s">
        <v>68</v>
      </c>
      <c r="C34" s="152" t="s">
        <v>51</v>
      </c>
    </row>
    <row r="35" spans="1:3" s="156" customFormat="1" ht="23.25" customHeight="1">
      <c r="A35" s="155" t="s">
        <v>9</v>
      </c>
      <c r="B35" s="152" t="s">
        <v>134</v>
      </c>
      <c r="C35" s="153" t="s">
        <v>46</v>
      </c>
    </row>
    <row r="36" spans="1:3" s="156" customFormat="1" ht="23.25" customHeight="1">
      <c r="A36" s="155" t="s">
        <v>9</v>
      </c>
      <c r="B36" s="152" t="s">
        <v>196</v>
      </c>
      <c r="C36" s="152" t="s">
        <v>199</v>
      </c>
    </row>
    <row r="37" spans="1:3" s="156" customFormat="1" ht="23.25" customHeight="1">
      <c r="A37" s="155" t="s">
        <v>245</v>
      </c>
      <c r="B37" s="152" t="s">
        <v>67</v>
      </c>
      <c r="C37" s="152" t="s">
        <v>48</v>
      </c>
    </row>
    <row r="38" spans="1:3" s="156" customFormat="1" ht="23.25" customHeight="1">
      <c r="A38" s="155" t="s">
        <v>245</v>
      </c>
      <c r="B38" s="152" t="s">
        <v>139</v>
      </c>
      <c r="C38" s="152" t="s">
        <v>46</v>
      </c>
    </row>
    <row r="39" spans="1:3" s="156" customFormat="1" ht="23.25" customHeight="1">
      <c r="A39" s="155" t="s">
        <v>245</v>
      </c>
      <c r="B39" s="152" t="s">
        <v>72</v>
      </c>
      <c r="C39" s="152" t="s">
        <v>46</v>
      </c>
    </row>
    <row r="40" spans="1:3" s="156" customFormat="1" ht="23.25" customHeight="1">
      <c r="A40" s="155" t="s">
        <v>245</v>
      </c>
      <c r="B40" s="152" t="s">
        <v>39</v>
      </c>
      <c r="C40" s="152" t="s">
        <v>46</v>
      </c>
    </row>
    <row r="41" spans="1:3" s="156" customFormat="1" ht="23.25" customHeight="1">
      <c r="A41" s="155" t="s">
        <v>245</v>
      </c>
      <c r="B41" s="152" t="s">
        <v>34</v>
      </c>
      <c r="C41" s="152" t="s">
        <v>48</v>
      </c>
    </row>
    <row r="42" spans="1:3" s="156" customFormat="1" ht="23.25" customHeight="1">
      <c r="A42" s="155" t="s">
        <v>245</v>
      </c>
      <c r="B42" s="153" t="s">
        <v>42</v>
      </c>
      <c r="C42" s="153" t="s">
        <v>50</v>
      </c>
    </row>
    <row r="43" spans="1:3" s="156" customFormat="1" ht="23.25" customHeight="1">
      <c r="A43" s="155" t="s">
        <v>245</v>
      </c>
      <c r="B43" s="153" t="s">
        <v>66</v>
      </c>
      <c r="C43" s="153" t="s">
        <v>77</v>
      </c>
    </row>
    <row r="44" spans="1:3" s="156" customFormat="1" ht="23.25" customHeight="1">
      <c r="A44" s="155" t="s">
        <v>245</v>
      </c>
      <c r="B44" s="153" t="s">
        <v>140</v>
      </c>
      <c r="C44" s="153" t="s">
        <v>141</v>
      </c>
    </row>
    <row r="45" spans="1:3" s="156" customFormat="1" ht="23.25" customHeight="1">
      <c r="A45" s="155" t="s">
        <v>245</v>
      </c>
      <c r="B45" s="153" t="s">
        <v>44</v>
      </c>
      <c r="C45" s="153" t="s">
        <v>46</v>
      </c>
    </row>
    <row r="46" spans="1:3" s="156" customFormat="1" ht="23.25" customHeight="1">
      <c r="A46" s="155" t="s">
        <v>245</v>
      </c>
      <c r="B46" s="152" t="s">
        <v>41</v>
      </c>
      <c r="C46" s="152" t="s">
        <v>49</v>
      </c>
    </row>
    <row r="47" spans="1:3" s="156" customFormat="1" ht="23.25" customHeight="1">
      <c r="A47" s="155" t="s">
        <v>245</v>
      </c>
      <c r="B47" s="152" t="s">
        <v>147</v>
      </c>
      <c r="C47" s="152" t="s">
        <v>46</v>
      </c>
    </row>
    <row r="48" spans="1:3" s="156" customFormat="1" ht="23.25" customHeight="1">
      <c r="A48" s="155" t="s">
        <v>245</v>
      </c>
      <c r="B48" s="152" t="s">
        <v>38</v>
      </c>
      <c r="C48" s="152" t="s">
        <v>48</v>
      </c>
    </row>
    <row r="49" spans="1:3" s="156" customFormat="1" ht="23.25" customHeight="1">
      <c r="A49" s="155" t="s">
        <v>245</v>
      </c>
      <c r="B49" s="152" t="s">
        <v>149</v>
      </c>
      <c r="C49" s="152" t="s">
        <v>48</v>
      </c>
    </row>
    <row r="50" spans="1:3" s="156" customFormat="1" ht="23.25" customHeight="1">
      <c r="A50" s="155" t="s">
        <v>245</v>
      </c>
      <c r="B50" s="152" t="s">
        <v>138</v>
      </c>
      <c r="C50" s="152" t="s">
        <v>46</v>
      </c>
    </row>
    <row r="51" spans="1:3" s="156" customFormat="1" ht="23.25" customHeight="1">
      <c r="A51" s="155" t="s">
        <v>245</v>
      </c>
      <c r="B51" s="153" t="s">
        <v>75</v>
      </c>
      <c r="C51" s="153" t="s">
        <v>77</v>
      </c>
    </row>
    <row r="52" spans="1:3" s="156" customFormat="1" ht="23.25" customHeight="1">
      <c r="A52" s="155" t="s">
        <v>245</v>
      </c>
      <c r="B52" s="153" t="s">
        <v>64</v>
      </c>
      <c r="C52" s="153" t="s">
        <v>49</v>
      </c>
    </row>
    <row r="53" spans="1:3" s="156" customFormat="1" ht="23.25" customHeight="1">
      <c r="A53" s="155" t="s">
        <v>246</v>
      </c>
      <c r="B53" s="152" t="s">
        <v>213</v>
      </c>
      <c r="C53" s="152" t="s">
        <v>51</v>
      </c>
    </row>
    <row r="54" spans="1:3" s="156" customFormat="1" ht="23.25" customHeight="1">
      <c r="A54" s="155" t="s">
        <v>247</v>
      </c>
      <c r="B54" s="152" t="s">
        <v>166</v>
      </c>
      <c r="C54" s="152" t="s">
        <v>46</v>
      </c>
    </row>
    <row r="55" spans="1:3" s="156" customFormat="1" ht="23.25" customHeight="1">
      <c r="A55" s="155" t="s">
        <v>248</v>
      </c>
      <c r="B55" s="152" t="s">
        <v>171</v>
      </c>
      <c r="C55" s="152" t="s">
        <v>46</v>
      </c>
    </row>
    <row r="56" spans="1:3" s="156" customFormat="1" ht="23.25" customHeight="1">
      <c r="A56" s="155" t="s">
        <v>248</v>
      </c>
      <c r="B56" s="152" t="s">
        <v>170</v>
      </c>
      <c r="C56" s="152">
        <v>21</v>
      </c>
    </row>
    <row r="57" spans="1:3" s="156" customFormat="1" ht="23.25" customHeight="1">
      <c r="A57" s="155" t="s">
        <v>248</v>
      </c>
      <c r="B57" s="152" t="s">
        <v>89</v>
      </c>
      <c r="C57" s="152" t="s">
        <v>77</v>
      </c>
    </row>
    <row r="58" spans="1:3" s="156" customFormat="1" ht="23.25" customHeight="1">
      <c r="A58" s="155" t="s">
        <v>248</v>
      </c>
      <c r="B58" s="152" t="s">
        <v>214</v>
      </c>
      <c r="C58" s="152" t="s">
        <v>46</v>
      </c>
    </row>
    <row r="59" spans="1:3" s="156" customFormat="1" ht="23.25" customHeight="1">
      <c r="A59" s="155" t="s">
        <v>248</v>
      </c>
      <c r="B59" s="152" t="s">
        <v>87</v>
      </c>
      <c r="C59" s="152" t="s">
        <v>46</v>
      </c>
    </row>
    <row r="60" spans="1:3" s="156" customFormat="1" ht="23.25" customHeight="1">
      <c r="A60" s="155" t="s">
        <v>248</v>
      </c>
      <c r="B60" s="152" t="s">
        <v>88</v>
      </c>
      <c r="C60" s="152" t="s">
        <v>77</v>
      </c>
    </row>
    <row r="61" spans="1:3" s="156" customFormat="1" ht="23.25" customHeight="1">
      <c r="A61" s="155" t="s">
        <v>28</v>
      </c>
      <c r="B61" s="152" t="s">
        <v>85</v>
      </c>
      <c r="C61" s="152" t="s">
        <v>46</v>
      </c>
    </row>
    <row r="62" spans="1:3" s="156" customFormat="1" ht="23.25" customHeight="1">
      <c r="A62" s="155" t="s">
        <v>28</v>
      </c>
      <c r="B62" s="152" t="s">
        <v>168</v>
      </c>
      <c r="C62" s="152" t="s">
        <v>46</v>
      </c>
    </row>
    <row r="63" spans="1:3" s="156" customFormat="1" ht="23.25" customHeight="1">
      <c r="A63" s="155" t="s">
        <v>249</v>
      </c>
      <c r="B63" s="152" t="s">
        <v>80</v>
      </c>
      <c r="C63" s="153" t="s">
        <v>47</v>
      </c>
    </row>
    <row r="64" spans="1:3" s="156" customFormat="1" ht="23.25" customHeight="1">
      <c r="A64" s="155" t="s">
        <v>249</v>
      </c>
      <c r="B64" s="152" t="s">
        <v>81</v>
      </c>
      <c r="C64" s="152" t="s">
        <v>46</v>
      </c>
    </row>
    <row r="65" spans="1:3" s="156" customFormat="1" ht="23.25" customHeight="1">
      <c r="A65" s="155" t="s">
        <v>249</v>
      </c>
      <c r="B65" s="152" t="s">
        <v>83</v>
      </c>
      <c r="C65" s="152" t="s">
        <v>46</v>
      </c>
    </row>
    <row r="66" spans="1:3" s="156" customFormat="1" ht="23.25" customHeight="1">
      <c r="A66" s="155" t="s">
        <v>249</v>
      </c>
      <c r="B66" s="152" t="s">
        <v>84</v>
      </c>
      <c r="C66" s="152" t="s">
        <v>46</v>
      </c>
    </row>
  </sheetData>
  <sheetProtection/>
  <dataValidations count="3">
    <dataValidation errorStyle="information" type="list" showInputMessage="1" showErrorMessage="1" errorTitle="ASK Inconnue" error="ASK Inconnue&#10;&#10;Confirmez vous votre saisie ?" sqref="C63:C66 C18:C52">
      <formula1>#REF!</formula1>
    </dataValidation>
    <dataValidation errorStyle="information" type="list" showInputMessage="1" showErrorMessage="1" errorTitle="ASK Inconnue" error="ASK Inconnue&#10;&#10;Confirmez vous votre saisie ?" sqref="C53:C62">
      <formula1>$BB$6:$BB$20</formula1>
    </dataValidation>
    <dataValidation errorStyle="information" type="list" showInputMessage="1" showErrorMessage="1" errorTitle="ASK Inconnue" error="ASK Inconnue&#10;&#10;Confirmez vous votre saisie ?" sqref="C1:C17">
      <formula1>$AZ$6:$AZ$20</formula1>
    </dataValidation>
  </dataValidations>
  <printOptions/>
  <pageMargins left="0.787401575" right="0.787401575" top="0.984251969" bottom="0.984251969" header="0.4921259845" footer="0.4921259845"/>
  <pageSetup orientation="portrait" paperSize="9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BB4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BC3" sqref="BC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32</v>
      </c>
      <c r="B1" s="17"/>
      <c r="C1" s="17"/>
      <c r="D1" s="17"/>
      <c r="E1" s="17"/>
      <c r="F1" s="17"/>
      <c r="G1" s="17"/>
      <c r="H1" s="17"/>
      <c r="I1" s="17"/>
      <c r="L1" s="19" t="s">
        <v>8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23" t="s">
        <v>10</v>
      </c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5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216" t="s">
        <v>21</v>
      </c>
      <c r="K3" s="220" t="s">
        <v>24</v>
      </c>
      <c r="L3" s="219">
        <v>41707</v>
      </c>
      <c r="M3" s="215"/>
      <c r="N3" s="215">
        <v>41805</v>
      </c>
      <c r="O3" s="215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5">
        <v>41903</v>
      </c>
      <c r="AK3" s="226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217"/>
      <c r="K4" s="22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7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218"/>
      <c r="K5" s="222"/>
      <c r="L5" s="135" t="s">
        <v>119</v>
      </c>
      <c r="M5" s="134"/>
      <c r="N5" s="135" t="s">
        <v>117</v>
      </c>
      <c r="O5" s="134"/>
      <c r="P5" s="135"/>
      <c r="Q5" s="134"/>
      <c r="R5" s="135"/>
      <c r="S5" s="134"/>
      <c r="T5" s="135"/>
      <c r="U5" s="134"/>
      <c r="V5" s="133"/>
      <c r="W5" s="134"/>
      <c r="X5" s="135"/>
      <c r="Y5" s="134"/>
      <c r="Z5" s="135"/>
      <c r="AA5" s="134"/>
      <c r="AB5" s="135"/>
      <c r="AC5" s="134"/>
      <c r="AD5" s="135"/>
      <c r="AE5" s="134"/>
      <c r="AF5" s="135"/>
      <c r="AG5" s="134"/>
      <c r="AH5" s="133"/>
      <c r="AI5" s="134"/>
      <c r="AJ5" s="135" t="s">
        <v>118</v>
      </c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13" t="s">
        <v>118</v>
      </c>
      <c r="E6" s="113"/>
      <c r="F6" s="114"/>
      <c r="G6" s="113" t="s">
        <v>49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244</v>
      </c>
      <c r="J6" s="116"/>
      <c r="K6" s="147">
        <f aca="true" t="shared" si="2" ref="K6:K35">COUNTIF(L$5:AK$5,$D6)*4</f>
        <v>4</v>
      </c>
      <c r="L6" s="118">
        <v>50</v>
      </c>
      <c r="M6" s="119">
        <v>50</v>
      </c>
      <c r="N6" s="120">
        <v>40</v>
      </c>
      <c r="O6" s="119">
        <v>50</v>
      </c>
      <c r="P6" s="120"/>
      <c r="Q6" s="119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50</v>
      </c>
      <c r="AK6" s="123">
        <v>18</v>
      </c>
      <c r="AL6" s="4">
        <f aca="true" t="shared" si="3" ref="AL6:AL35">MAX(L6:AK6)</f>
        <v>50</v>
      </c>
      <c r="AM6" s="5">
        <f aca="true" t="shared" si="4" ref="AM6:AM24">COUNTA(L6:AK6)</f>
        <v>6</v>
      </c>
      <c r="AN6" s="94">
        <f aca="true" t="shared" si="5" ref="AN6:BA15">IF($AM6&gt;Nbcourse+AN$3-1-$J6,LARGE($L6:$AK6,Nbcourse+AN$3-$J6),0)</f>
        <v>18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2"/>
      <c r="D7" s="57" t="s">
        <v>117</v>
      </c>
      <c r="E7" s="57"/>
      <c r="F7" s="58"/>
      <c r="G7" s="57" t="s">
        <v>46</v>
      </c>
      <c r="H7" s="39" t="str">
        <f t="shared" si="0"/>
        <v>Oui</v>
      </c>
      <c r="I7" s="14">
        <f t="shared" si="1"/>
        <v>182</v>
      </c>
      <c r="J7" s="117"/>
      <c r="K7" s="147">
        <f t="shared" si="2"/>
        <v>4</v>
      </c>
      <c r="L7" s="15">
        <v>19</v>
      </c>
      <c r="M7" s="16">
        <v>40</v>
      </c>
      <c r="N7" s="54">
        <v>50</v>
      </c>
      <c r="O7" s="16">
        <v>40</v>
      </c>
      <c r="P7" s="54"/>
      <c r="Q7" s="16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22</v>
      </c>
      <c r="AK7" s="82">
        <v>26</v>
      </c>
      <c r="AL7" s="4">
        <f t="shared" si="3"/>
        <v>50</v>
      </c>
      <c r="AM7" s="5">
        <f t="shared" si="4"/>
        <v>6</v>
      </c>
      <c r="AN7" s="94">
        <f t="shared" si="5"/>
        <v>19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6"/>
      <c r="D8" s="57" t="s">
        <v>122</v>
      </c>
      <c r="E8" s="57"/>
      <c r="F8" s="58"/>
      <c r="G8" s="57" t="s">
        <v>123</v>
      </c>
      <c r="H8" s="39" t="str">
        <f t="shared" si="0"/>
        <v>Oui</v>
      </c>
      <c r="I8" s="14">
        <f t="shared" si="1"/>
        <v>130</v>
      </c>
      <c r="J8" s="117"/>
      <c r="K8" s="147">
        <f t="shared" si="2"/>
        <v>0</v>
      </c>
      <c r="L8" s="15">
        <v>32</v>
      </c>
      <c r="M8" s="16">
        <v>26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32</v>
      </c>
      <c r="AK8" s="82">
        <v>40</v>
      </c>
      <c r="AL8" s="4">
        <f t="shared" si="3"/>
        <v>40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57" t="s">
        <v>190</v>
      </c>
      <c r="E9" s="57"/>
      <c r="F9" s="58"/>
      <c r="G9" s="57" t="s">
        <v>46</v>
      </c>
      <c r="H9" s="39" t="str">
        <f t="shared" si="0"/>
        <v>Oui</v>
      </c>
      <c r="I9" s="14">
        <f t="shared" si="1"/>
        <v>106</v>
      </c>
      <c r="J9" s="117"/>
      <c r="K9" s="147">
        <f t="shared" si="2"/>
        <v>0</v>
      </c>
      <c r="L9" s="15"/>
      <c r="M9" s="16"/>
      <c r="N9" s="54">
        <v>32</v>
      </c>
      <c r="O9" s="16">
        <v>32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20</v>
      </c>
      <c r="AK9" s="82">
        <v>22</v>
      </c>
      <c r="AL9" s="4">
        <f t="shared" si="3"/>
        <v>32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6"/>
      <c r="D10" s="57" t="s">
        <v>121</v>
      </c>
      <c r="E10" s="57"/>
      <c r="F10" s="58"/>
      <c r="G10" s="57" t="s">
        <v>46</v>
      </c>
      <c r="H10" s="39" t="str">
        <f t="shared" si="0"/>
        <v>Oui</v>
      </c>
      <c r="I10" s="14">
        <f t="shared" si="1"/>
        <v>98</v>
      </c>
      <c r="J10" s="117"/>
      <c r="K10" s="147">
        <f t="shared" si="2"/>
        <v>0</v>
      </c>
      <c r="L10" s="15">
        <v>22</v>
      </c>
      <c r="M10" s="16">
        <v>20</v>
      </c>
      <c r="N10" s="54">
        <v>19</v>
      </c>
      <c r="O10" s="16">
        <v>20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16</v>
      </c>
      <c r="AK10" s="82">
        <v>17</v>
      </c>
      <c r="AL10" s="4">
        <f t="shared" si="3"/>
        <v>22</v>
      </c>
      <c r="AM10" s="5">
        <f t="shared" si="4"/>
        <v>6</v>
      </c>
      <c r="AN10" s="94">
        <f t="shared" si="5"/>
        <v>16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 thickBot="1">
      <c r="A11" s="157">
        <f t="shared" si="6"/>
        <v>6</v>
      </c>
      <c r="B11" s="158"/>
      <c r="C11" s="198"/>
      <c r="D11" s="160" t="s">
        <v>120</v>
      </c>
      <c r="E11" s="160"/>
      <c r="F11" s="161"/>
      <c r="G11" s="160" t="s">
        <v>49</v>
      </c>
      <c r="H11" s="157" t="str">
        <f t="shared" si="0"/>
        <v>Oui</v>
      </c>
      <c r="I11" s="162">
        <f t="shared" si="1"/>
        <v>95</v>
      </c>
      <c r="J11" s="163"/>
      <c r="K11" s="164">
        <f t="shared" si="2"/>
        <v>0</v>
      </c>
      <c r="L11" s="165">
        <v>20</v>
      </c>
      <c r="M11" s="166">
        <v>19</v>
      </c>
      <c r="N11" s="167">
        <v>20</v>
      </c>
      <c r="O11" s="166">
        <v>19</v>
      </c>
      <c r="P11" s="167"/>
      <c r="Q11" s="168"/>
      <c r="R11" s="169"/>
      <c r="S11" s="166"/>
      <c r="T11" s="169"/>
      <c r="U11" s="168"/>
      <c r="V11" s="169"/>
      <c r="W11" s="166"/>
      <c r="X11" s="169"/>
      <c r="Y11" s="166"/>
      <c r="Z11" s="169"/>
      <c r="AA11" s="168"/>
      <c r="AB11" s="169"/>
      <c r="AC11" s="166"/>
      <c r="AD11" s="167"/>
      <c r="AE11" s="168"/>
      <c r="AF11" s="169"/>
      <c r="AG11" s="166"/>
      <c r="AH11" s="169"/>
      <c r="AI11" s="166"/>
      <c r="AJ11" s="168">
        <v>17</v>
      </c>
      <c r="AK11" s="170">
        <v>16</v>
      </c>
      <c r="AL11" s="4">
        <f t="shared" si="3"/>
        <v>20</v>
      </c>
      <c r="AM11" s="5">
        <f t="shared" si="4"/>
        <v>6</v>
      </c>
      <c r="AN11" s="94">
        <f t="shared" si="5"/>
        <v>16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175">
        <f t="shared" si="6"/>
        <v>7</v>
      </c>
      <c r="B12" s="171"/>
      <c r="C12" s="199"/>
      <c r="D12" s="173" t="s">
        <v>124</v>
      </c>
      <c r="E12" s="173"/>
      <c r="F12" s="174"/>
      <c r="G12" s="173" t="s">
        <v>58</v>
      </c>
      <c r="H12" s="175" t="str">
        <f t="shared" si="0"/>
        <v>Non</v>
      </c>
      <c r="I12" s="176">
        <f t="shared" si="1"/>
        <v>92</v>
      </c>
      <c r="J12" s="177"/>
      <c r="K12" s="177">
        <f t="shared" si="2"/>
        <v>0</v>
      </c>
      <c r="L12" s="178">
        <v>26</v>
      </c>
      <c r="M12" s="179">
        <v>22</v>
      </c>
      <c r="N12" s="180">
        <v>22</v>
      </c>
      <c r="O12" s="179">
        <v>22</v>
      </c>
      <c r="P12" s="180"/>
      <c r="Q12" s="181"/>
      <c r="R12" s="182"/>
      <c r="S12" s="179"/>
      <c r="T12" s="182"/>
      <c r="U12" s="181"/>
      <c r="V12" s="182"/>
      <c r="W12" s="179"/>
      <c r="X12" s="182"/>
      <c r="Y12" s="179"/>
      <c r="Z12" s="182"/>
      <c r="AA12" s="181"/>
      <c r="AB12" s="182"/>
      <c r="AC12" s="179"/>
      <c r="AD12" s="180"/>
      <c r="AE12" s="181"/>
      <c r="AF12" s="182"/>
      <c r="AG12" s="179"/>
      <c r="AH12" s="182"/>
      <c r="AI12" s="179"/>
      <c r="AJ12" s="181"/>
      <c r="AK12" s="183"/>
      <c r="AL12" s="4">
        <f t="shared" si="3"/>
        <v>26</v>
      </c>
      <c r="AM12" s="5">
        <f t="shared" si="4"/>
        <v>4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188">
        <f t="shared" si="6"/>
        <v>8</v>
      </c>
      <c r="B13" s="184"/>
      <c r="C13" s="185"/>
      <c r="D13" s="186" t="s">
        <v>215</v>
      </c>
      <c r="E13" s="186"/>
      <c r="F13" s="187"/>
      <c r="G13" s="186" t="s">
        <v>49</v>
      </c>
      <c r="H13" s="188" t="str">
        <f t="shared" si="0"/>
        <v>Non</v>
      </c>
      <c r="I13" s="189">
        <f t="shared" si="1"/>
        <v>90</v>
      </c>
      <c r="J13" s="190"/>
      <c r="K13" s="190">
        <f t="shared" si="2"/>
        <v>0</v>
      </c>
      <c r="L13" s="191"/>
      <c r="M13" s="192"/>
      <c r="N13" s="193"/>
      <c r="O13" s="192"/>
      <c r="P13" s="193"/>
      <c r="Q13" s="194"/>
      <c r="R13" s="195"/>
      <c r="S13" s="192"/>
      <c r="T13" s="195"/>
      <c r="U13" s="194"/>
      <c r="V13" s="195"/>
      <c r="W13" s="192"/>
      <c r="X13" s="195"/>
      <c r="Y13" s="192"/>
      <c r="Z13" s="195"/>
      <c r="AA13" s="194"/>
      <c r="AB13" s="195"/>
      <c r="AC13" s="192"/>
      <c r="AD13" s="193"/>
      <c r="AE13" s="194"/>
      <c r="AF13" s="195"/>
      <c r="AG13" s="192"/>
      <c r="AH13" s="195"/>
      <c r="AI13" s="192"/>
      <c r="AJ13" s="194">
        <v>40</v>
      </c>
      <c r="AK13" s="196">
        <v>50</v>
      </c>
      <c r="AL13" s="4">
        <f t="shared" si="3"/>
        <v>50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188">
        <f t="shared" si="6"/>
        <v>9</v>
      </c>
      <c r="B14" s="184"/>
      <c r="C14" s="185"/>
      <c r="D14" s="186" t="s">
        <v>119</v>
      </c>
      <c r="E14" s="186"/>
      <c r="F14" s="187"/>
      <c r="G14" s="186" t="s">
        <v>63</v>
      </c>
      <c r="H14" s="188" t="str">
        <f t="shared" si="0"/>
        <v>Non</v>
      </c>
      <c r="I14" s="189">
        <f t="shared" si="1"/>
        <v>76</v>
      </c>
      <c r="J14" s="190"/>
      <c r="K14" s="190">
        <f t="shared" si="2"/>
        <v>4</v>
      </c>
      <c r="L14" s="191">
        <v>40</v>
      </c>
      <c r="M14" s="192">
        <v>32</v>
      </c>
      <c r="N14" s="193"/>
      <c r="O14" s="192"/>
      <c r="P14" s="193"/>
      <c r="Q14" s="194"/>
      <c r="R14" s="195"/>
      <c r="S14" s="192"/>
      <c r="T14" s="195"/>
      <c r="U14" s="194"/>
      <c r="V14" s="195"/>
      <c r="W14" s="192"/>
      <c r="X14" s="195"/>
      <c r="Y14" s="192"/>
      <c r="Z14" s="195"/>
      <c r="AA14" s="194"/>
      <c r="AB14" s="195"/>
      <c r="AC14" s="192"/>
      <c r="AD14" s="193"/>
      <c r="AE14" s="194"/>
      <c r="AF14" s="195"/>
      <c r="AG14" s="192"/>
      <c r="AH14" s="195"/>
      <c r="AI14" s="192"/>
      <c r="AJ14" s="194"/>
      <c r="AK14" s="196"/>
      <c r="AL14" s="4">
        <f t="shared" si="3"/>
        <v>40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188">
        <f t="shared" si="6"/>
        <v>10</v>
      </c>
      <c r="B15" s="184"/>
      <c r="C15" s="185"/>
      <c r="D15" s="186" t="s">
        <v>216</v>
      </c>
      <c r="E15" s="186"/>
      <c r="F15" s="187"/>
      <c r="G15" s="186" t="s">
        <v>49</v>
      </c>
      <c r="H15" s="188" t="str">
        <f t="shared" si="0"/>
        <v>Non</v>
      </c>
      <c r="I15" s="189">
        <f t="shared" si="1"/>
        <v>58</v>
      </c>
      <c r="J15" s="190"/>
      <c r="K15" s="190">
        <f t="shared" si="2"/>
        <v>0</v>
      </c>
      <c r="L15" s="191"/>
      <c r="M15" s="192"/>
      <c r="N15" s="193"/>
      <c r="O15" s="192"/>
      <c r="P15" s="193"/>
      <c r="Q15" s="194"/>
      <c r="R15" s="195"/>
      <c r="S15" s="192"/>
      <c r="T15" s="195"/>
      <c r="U15" s="194"/>
      <c r="V15" s="195"/>
      <c r="W15" s="192"/>
      <c r="X15" s="195"/>
      <c r="Y15" s="192"/>
      <c r="Z15" s="195"/>
      <c r="AA15" s="194"/>
      <c r="AB15" s="195"/>
      <c r="AC15" s="192"/>
      <c r="AD15" s="193"/>
      <c r="AE15" s="194"/>
      <c r="AF15" s="195"/>
      <c r="AG15" s="192"/>
      <c r="AH15" s="195"/>
      <c r="AI15" s="192"/>
      <c r="AJ15" s="194">
        <v>26</v>
      </c>
      <c r="AK15" s="196">
        <v>32</v>
      </c>
      <c r="AL15" s="4">
        <f t="shared" si="3"/>
        <v>32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175">
        <f t="shared" si="6"/>
        <v>11</v>
      </c>
      <c r="B16" s="171"/>
      <c r="C16" s="199"/>
      <c r="D16" s="186" t="s">
        <v>191</v>
      </c>
      <c r="E16" s="173"/>
      <c r="F16" s="174"/>
      <c r="G16" s="173" t="s">
        <v>192</v>
      </c>
      <c r="H16" s="188" t="str">
        <f t="shared" si="0"/>
        <v>Non</v>
      </c>
      <c r="I16" s="189">
        <f t="shared" si="1"/>
        <v>52</v>
      </c>
      <c r="J16" s="177"/>
      <c r="K16" s="190">
        <f t="shared" si="2"/>
        <v>0</v>
      </c>
      <c r="L16" s="178"/>
      <c r="M16" s="179"/>
      <c r="N16" s="180">
        <v>26</v>
      </c>
      <c r="O16" s="179">
        <v>26</v>
      </c>
      <c r="P16" s="180"/>
      <c r="Q16" s="181"/>
      <c r="R16" s="182"/>
      <c r="S16" s="179"/>
      <c r="T16" s="182"/>
      <c r="U16" s="181"/>
      <c r="V16" s="182"/>
      <c r="W16" s="179"/>
      <c r="X16" s="182"/>
      <c r="Y16" s="179"/>
      <c r="Z16" s="182"/>
      <c r="AA16" s="181"/>
      <c r="AB16" s="182"/>
      <c r="AC16" s="179"/>
      <c r="AD16" s="180"/>
      <c r="AE16" s="181"/>
      <c r="AF16" s="182"/>
      <c r="AG16" s="179"/>
      <c r="AH16" s="182"/>
      <c r="AI16" s="179"/>
      <c r="AJ16" s="181"/>
      <c r="AK16" s="183"/>
      <c r="AL16" s="4">
        <f t="shared" si="3"/>
        <v>26</v>
      </c>
      <c r="AM16" s="5">
        <f t="shared" si="4"/>
        <v>2</v>
      </c>
      <c r="AN16" s="94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188">
        <f t="shared" si="6"/>
        <v>12</v>
      </c>
      <c r="B17" s="184"/>
      <c r="C17" s="185"/>
      <c r="D17" s="186" t="s">
        <v>219</v>
      </c>
      <c r="E17" s="186"/>
      <c r="F17" s="187"/>
      <c r="G17" s="186" t="s">
        <v>220</v>
      </c>
      <c r="H17" s="188" t="str">
        <f t="shared" si="0"/>
        <v>Non</v>
      </c>
      <c r="I17" s="189">
        <f t="shared" si="1"/>
        <v>39</v>
      </c>
      <c r="J17" s="190"/>
      <c r="K17" s="190">
        <f t="shared" si="2"/>
        <v>0</v>
      </c>
      <c r="L17" s="191"/>
      <c r="M17" s="192"/>
      <c r="N17" s="193"/>
      <c r="O17" s="192"/>
      <c r="P17" s="193"/>
      <c r="Q17" s="194"/>
      <c r="R17" s="195"/>
      <c r="S17" s="192"/>
      <c r="T17" s="195"/>
      <c r="U17" s="194"/>
      <c r="V17" s="195"/>
      <c r="W17" s="192"/>
      <c r="X17" s="195"/>
      <c r="Y17" s="192"/>
      <c r="Z17" s="195"/>
      <c r="AA17" s="194"/>
      <c r="AB17" s="195"/>
      <c r="AC17" s="192"/>
      <c r="AD17" s="193"/>
      <c r="AE17" s="194"/>
      <c r="AF17" s="195"/>
      <c r="AG17" s="192"/>
      <c r="AH17" s="195"/>
      <c r="AI17" s="192"/>
      <c r="AJ17" s="194">
        <v>19</v>
      </c>
      <c r="AK17" s="196">
        <v>20</v>
      </c>
      <c r="AL17" s="4">
        <f t="shared" si="3"/>
        <v>20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 thickBot="1">
      <c r="A18" s="188">
        <f t="shared" si="6"/>
        <v>13</v>
      </c>
      <c r="B18" s="184"/>
      <c r="C18" s="185"/>
      <c r="D18" s="186" t="s">
        <v>218</v>
      </c>
      <c r="E18" s="186"/>
      <c r="F18" s="187"/>
      <c r="G18" s="186" t="s">
        <v>217</v>
      </c>
      <c r="H18" s="188" t="str">
        <f t="shared" si="0"/>
        <v>Non</v>
      </c>
      <c r="I18" s="189">
        <f t="shared" si="1"/>
        <v>37</v>
      </c>
      <c r="J18" s="190"/>
      <c r="K18" s="190">
        <f t="shared" si="2"/>
        <v>0</v>
      </c>
      <c r="L18" s="191"/>
      <c r="M18" s="192"/>
      <c r="N18" s="193"/>
      <c r="O18" s="192"/>
      <c r="P18" s="193"/>
      <c r="Q18" s="194"/>
      <c r="R18" s="195"/>
      <c r="S18" s="192"/>
      <c r="T18" s="195"/>
      <c r="U18" s="194"/>
      <c r="V18" s="195"/>
      <c r="W18" s="192"/>
      <c r="X18" s="195"/>
      <c r="Y18" s="192"/>
      <c r="Z18" s="195"/>
      <c r="AA18" s="194"/>
      <c r="AB18" s="195"/>
      <c r="AC18" s="192"/>
      <c r="AD18" s="193"/>
      <c r="AE18" s="194"/>
      <c r="AF18" s="195"/>
      <c r="AG18" s="192"/>
      <c r="AH18" s="195"/>
      <c r="AI18" s="192"/>
      <c r="AJ18" s="194">
        <v>18</v>
      </c>
      <c r="AK18" s="196">
        <v>19</v>
      </c>
      <c r="AL18" s="4">
        <f t="shared" si="3"/>
        <v>19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 hidden="1">
      <c r="A19" s="39">
        <f t="shared" si="6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 hidden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 hidden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 hidden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 hidden="1">
      <c r="A23" s="39">
        <f t="shared" si="6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 hidden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 hidden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 hidden="1">
      <c r="A26" s="39">
        <f t="shared" si="6"/>
        <v>21</v>
      </c>
      <c r="B26" s="51"/>
      <c r="C26" s="52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aca="true" t="shared" si="9" ref="AN26:BA32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</row>
    <row r="27" spans="1:54" s="97" customFormat="1" ht="24.75" customHeight="1" hidden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</row>
    <row r="28" spans="1:54" s="97" customFormat="1" ht="24.75" customHeight="1" hidden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</row>
    <row r="29" spans="1:54" s="97" customFormat="1" ht="24.75" customHeight="1" hidden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</row>
    <row r="30" spans="1:54" s="97" customFormat="1" ht="27.75" customHeight="1" hidden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</row>
    <row r="31" spans="1:54" s="97" customFormat="1" ht="24.75" customHeight="1" hidden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</row>
    <row r="32" spans="1:54" s="97" customFormat="1" ht="24.75" customHeight="1" hidden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</row>
    <row r="33" spans="1:54" s="97" customFormat="1" ht="24.75" customHeight="1" hidden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</row>
    <row r="34" spans="1:54" s="97" customFormat="1" ht="24.75" customHeight="1" hidden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1" ref="AN34:BA35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</row>
    <row r="35" spans="1:54" s="97" customFormat="1" ht="24.75" customHeight="1" hidden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95">
        <f t="shared" si="11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7</v>
      </c>
      <c r="M36" s="88">
        <f>COUNT(M$6:M35)</f>
        <v>7</v>
      </c>
      <c r="N36" s="89">
        <f>COUNT(N$6:N35)</f>
        <v>7</v>
      </c>
      <c r="O36" s="88">
        <f>COUNT(O$6:O35)</f>
        <v>7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10</v>
      </c>
      <c r="AK36" s="92">
        <f>COUNT(AK$6:AK35)</f>
        <v>10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"/>
  <dimension ref="A1:BB48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D10" sqref="D10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96</v>
      </c>
      <c r="B1" s="17"/>
      <c r="C1" s="17"/>
      <c r="D1" s="17"/>
      <c r="E1" s="17"/>
      <c r="F1" s="17"/>
      <c r="G1" s="17"/>
      <c r="H1" s="17"/>
      <c r="I1" s="17"/>
      <c r="L1" s="19" t="s">
        <v>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23" t="s">
        <v>10</v>
      </c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5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216" t="s">
        <v>21</v>
      </c>
      <c r="K3" s="220" t="s">
        <v>24</v>
      </c>
      <c r="L3" s="219">
        <v>41707</v>
      </c>
      <c r="M3" s="215"/>
      <c r="N3" s="215">
        <v>41805</v>
      </c>
      <c r="O3" s="215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5">
        <v>41903</v>
      </c>
      <c r="AK3" s="226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217"/>
      <c r="K4" s="22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218"/>
      <c r="K5" s="222"/>
      <c r="L5" s="135" t="s">
        <v>128</v>
      </c>
      <c r="M5" s="134"/>
      <c r="N5" s="135" t="s">
        <v>193</v>
      </c>
      <c r="O5" s="134"/>
      <c r="P5" s="135"/>
      <c r="Q5" s="134"/>
      <c r="R5" s="135"/>
      <c r="S5" s="134"/>
      <c r="T5" s="135"/>
      <c r="U5" s="134"/>
      <c r="V5" s="133"/>
      <c r="W5" s="134"/>
      <c r="X5" s="135"/>
      <c r="Y5" s="134"/>
      <c r="Z5" s="133"/>
      <c r="AA5" s="134"/>
      <c r="AB5" s="135"/>
      <c r="AC5" s="134"/>
      <c r="AD5" s="133"/>
      <c r="AE5" s="134"/>
      <c r="AF5" s="133"/>
      <c r="AG5" s="134"/>
      <c r="AH5" s="133"/>
      <c r="AI5" s="134"/>
      <c r="AJ5" s="135" t="s">
        <v>134</v>
      </c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13" t="s">
        <v>65</v>
      </c>
      <c r="E6" s="113"/>
      <c r="F6" s="114"/>
      <c r="G6" s="113" t="s">
        <v>49</v>
      </c>
      <c r="H6" s="39" t="str">
        <f aca="true" t="shared" si="0" ref="H6:H42">IF(COUNTA(AK6)&gt;0,IF(COUNTA(L6:AK6)&lt;classé,"Non","Oui"),"Non")</f>
        <v>Oui</v>
      </c>
      <c r="I6" s="115">
        <f aca="true" t="shared" si="1" ref="I6:I42">SUM(L6:AK6)-SUM(AN6:BA6)+K6</f>
        <v>194</v>
      </c>
      <c r="J6" s="116"/>
      <c r="K6" s="150">
        <f aca="true" t="shared" si="2" ref="K6:K42">COUNTIF(L$5:AK$5,$D6)*4</f>
        <v>0</v>
      </c>
      <c r="L6" s="118">
        <v>40</v>
      </c>
      <c r="M6" s="119">
        <v>40</v>
      </c>
      <c r="N6" s="120">
        <v>32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16</v>
      </c>
      <c r="AK6" s="123">
        <v>32</v>
      </c>
      <c r="AL6" s="4">
        <f aca="true" t="shared" si="3" ref="AL6:AL42">MAX(L6:AK6)</f>
        <v>50</v>
      </c>
      <c r="AM6" s="5">
        <f aca="true" t="shared" si="4" ref="AM6:AM42">COUNTA(L6:AK6)</f>
        <v>6</v>
      </c>
      <c r="AN6" s="94">
        <f aca="true" t="shared" si="5" ref="AN6:BA15">IF($AM6&gt;Nbcourse+AN$3-1-$J6,LARGE($L6:$AK6,Nbcourse+AN$3-$J6),0)</f>
        <v>16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42">A6+1</f>
        <v>2</v>
      </c>
      <c r="B7" s="51"/>
      <c r="C7" s="52"/>
      <c r="D7" s="57" t="s">
        <v>130</v>
      </c>
      <c r="E7" s="57"/>
      <c r="F7" s="58"/>
      <c r="G7" s="57" t="s">
        <v>46</v>
      </c>
      <c r="H7" s="39" t="str">
        <f t="shared" si="0"/>
        <v>Oui</v>
      </c>
      <c r="I7" s="14">
        <f t="shared" si="1"/>
        <v>157</v>
      </c>
      <c r="J7" s="117"/>
      <c r="K7" s="147">
        <f t="shared" si="2"/>
        <v>0</v>
      </c>
      <c r="L7" s="15">
        <v>32</v>
      </c>
      <c r="M7" s="16">
        <v>32</v>
      </c>
      <c r="N7" s="54">
        <v>50</v>
      </c>
      <c r="O7" s="16">
        <v>32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11</v>
      </c>
      <c r="AK7" s="82">
        <v>9</v>
      </c>
      <c r="AL7" s="4">
        <f t="shared" si="3"/>
        <v>50</v>
      </c>
      <c r="AM7" s="5">
        <f t="shared" si="4"/>
        <v>6</v>
      </c>
      <c r="AN7" s="94">
        <f t="shared" si="5"/>
        <v>9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2"/>
      <c r="D8" s="57" t="s">
        <v>128</v>
      </c>
      <c r="E8" s="57"/>
      <c r="F8" s="58"/>
      <c r="G8" s="57" t="s">
        <v>49</v>
      </c>
      <c r="H8" s="39" t="str">
        <f t="shared" si="0"/>
        <v>Oui</v>
      </c>
      <c r="I8" s="14">
        <f t="shared" si="1"/>
        <v>128</v>
      </c>
      <c r="J8" s="117"/>
      <c r="K8" s="147">
        <f t="shared" si="2"/>
        <v>4</v>
      </c>
      <c r="L8" s="15">
        <v>50</v>
      </c>
      <c r="M8" s="16">
        <v>50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4</v>
      </c>
      <c r="AK8" s="82">
        <v>20</v>
      </c>
      <c r="AL8" s="4">
        <f t="shared" si="3"/>
        <v>50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57" t="s">
        <v>61</v>
      </c>
      <c r="E9" s="57"/>
      <c r="F9" s="58"/>
      <c r="G9" s="57" t="s">
        <v>63</v>
      </c>
      <c r="H9" s="39" t="str">
        <f t="shared" si="0"/>
        <v>Oui</v>
      </c>
      <c r="I9" s="14">
        <f t="shared" si="1"/>
        <v>120</v>
      </c>
      <c r="J9" s="117"/>
      <c r="K9" s="147">
        <f t="shared" si="2"/>
        <v>0</v>
      </c>
      <c r="L9" s="15">
        <v>26</v>
      </c>
      <c r="M9" s="16">
        <v>22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32</v>
      </c>
      <c r="AK9" s="82">
        <v>40</v>
      </c>
      <c r="AL9" s="4">
        <f t="shared" si="3"/>
        <v>40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6"/>
      <c r="D10" s="57" t="s">
        <v>193</v>
      </c>
      <c r="E10" s="57"/>
      <c r="F10" s="58"/>
      <c r="G10" s="57" t="s">
        <v>49</v>
      </c>
      <c r="H10" s="39" t="str">
        <f t="shared" si="0"/>
        <v>Oui</v>
      </c>
      <c r="I10" s="14">
        <f t="shared" si="1"/>
        <v>115</v>
      </c>
      <c r="J10" s="117"/>
      <c r="K10" s="147">
        <f t="shared" si="2"/>
        <v>4</v>
      </c>
      <c r="L10" s="15"/>
      <c r="M10" s="16"/>
      <c r="N10" s="54">
        <v>40</v>
      </c>
      <c r="O10" s="16">
        <v>40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17</v>
      </c>
      <c r="AK10" s="82">
        <v>14</v>
      </c>
      <c r="AL10" s="4">
        <f t="shared" si="3"/>
        <v>40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>A10+1</f>
        <v>6</v>
      </c>
      <c r="B11" s="51"/>
      <c r="C11" s="52"/>
      <c r="D11" s="57" t="s">
        <v>69</v>
      </c>
      <c r="E11" s="57"/>
      <c r="F11" s="58"/>
      <c r="G11" s="57" t="s">
        <v>46</v>
      </c>
      <c r="H11" s="39" t="str">
        <f t="shared" si="0"/>
        <v>Oui</v>
      </c>
      <c r="I11" s="14">
        <f t="shared" si="1"/>
        <v>109</v>
      </c>
      <c r="J11" s="117"/>
      <c r="K11" s="147">
        <f t="shared" si="2"/>
        <v>0</v>
      </c>
      <c r="L11" s="15">
        <v>14</v>
      </c>
      <c r="M11" s="16">
        <v>11</v>
      </c>
      <c r="N11" s="54">
        <v>18</v>
      </c>
      <c r="O11" s="16">
        <v>19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40</v>
      </c>
      <c r="AK11" s="82">
        <v>18</v>
      </c>
      <c r="AL11" s="4">
        <f t="shared" si="3"/>
        <v>40</v>
      </c>
      <c r="AM11" s="5">
        <f t="shared" si="4"/>
        <v>6</v>
      </c>
      <c r="AN11" s="94">
        <f t="shared" si="5"/>
        <v>11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>A11+1</f>
        <v>7</v>
      </c>
      <c r="B12" s="51"/>
      <c r="C12" s="52"/>
      <c r="D12" s="57" t="s">
        <v>59</v>
      </c>
      <c r="E12" s="57"/>
      <c r="F12" s="58"/>
      <c r="G12" s="57" t="s">
        <v>76</v>
      </c>
      <c r="H12" s="39" t="str">
        <f t="shared" si="0"/>
        <v>Oui</v>
      </c>
      <c r="I12" s="14">
        <f t="shared" si="1"/>
        <v>87</v>
      </c>
      <c r="J12" s="117"/>
      <c r="K12" s="147">
        <f t="shared" si="2"/>
        <v>0</v>
      </c>
      <c r="L12" s="15">
        <v>22</v>
      </c>
      <c r="M12" s="16">
        <v>26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20</v>
      </c>
      <c r="AK12" s="82">
        <v>19</v>
      </c>
      <c r="AL12" s="4">
        <f t="shared" si="3"/>
        <v>26</v>
      </c>
      <c r="AM12" s="5">
        <f t="shared" si="4"/>
        <v>4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>A12+1</f>
        <v>8</v>
      </c>
      <c r="B13" s="51"/>
      <c r="C13" s="56"/>
      <c r="D13" s="57" t="s">
        <v>135</v>
      </c>
      <c r="E13" s="57"/>
      <c r="F13" s="58"/>
      <c r="G13" s="57" t="s">
        <v>58</v>
      </c>
      <c r="H13" s="39" t="str">
        <f t="shared" si="0"/>
        <v>Oui</v>
      </c>
      <c r="I13" s="14">
        <f t="shared" si="1"/>
        <v>87</v>
      </c>
      <c r="J13" s="117"/>
      <c r="K13" s="147">
        <f t="shared" si="2"/>
        <v>0</v>
      </c>
      <c r="L13" s="15">
        <v>16</v>
      </c>
      <c r="M13" s="16">
        <v>13</v>
      </c>
      <c r="N13" s="54">
        <v>22</v>
      </c>
      <c r="O13" s="16">
        <v>20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5</v>
      </c>
      <c r="AK13" s="82">
        <v>16</v>
      </c>
      <c r="AL13" s="4">
        <f t="shared" si="3"/>
        <v>22</v>
      </c>
      <c r="AM13" s="5">
        <f t="shared" si="4"/>
        <v>6</v>
      </c>
      <c r="AN13" s="94">
        <f t="shared" si="5"/>
        <v>5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6"/>
      <c r="D14" s="57" t="s">
        <v>92</v>
      </c>
      <c r="E14" s="57"/>
      <c r="F14" s="58"/>
      <c r="G14" s="57" t="s">
        <v>50</v>
      </c>
      <c r="H14" s="39" t="str">
        <f t="shared" si="0"/>
        <v>Oui</v>
      </c>
      <c r="I14" s="14">
        <f t="shared" si="1"/>
        <v>62</v>
      </c>
      <c r="J14" s="117"/>
      <c r="K14" s="147">
        <f t="shared" si="2"/>
        <v>0</v>
      </c>
      <c r="L14" s="15">
        <v>11</v>
      </c>
      <c r="M14" s="16">
        <v>9</v>
      </c>
      <c r="N14" s="54">
        <v>16</v>
      </c>
      <c r="O14" s="16">
        <v>16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3</v>
      </c>
      <c r="AK14" s="82">
        <v>10</v>
      </c>
      <c r="AL14" s="4">
        <f t="shared" si="3"/>
        <v>16</v>
      </c>
      <c r="AM14" s="5">
        <f t="shared" si="4"/>
        <v>6</v>
      </c>
      <c r="AN14" s="94">
        <f t="shared" si="5"/>
        <v>3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2"/>
      <c r="D15" s="57" t="s">
        <v>134</v>
      </c>
      <c r="E15" s="8"/>
      <c r="F15" s="53"/>
      <c r="G15" s="8" t="s">
        <v>46</v>
      </c>
      <c r="H15" s="39" t="str">
        <f t="shared" si="0"/>
        <v>Oui</v>
      </c>
      <c r="I15" s="14">
        <f t="shared" si="1"/>
        <v>58</v>
      </c>
      <c r="J15" s="117"/>
      <c r="K15" s="147">
        <f t="shared" si="2"/>
        <v>4</v>
      </c>
      <c r="L15" s="15">
        <v>13</v>
      </c>
      <c r="M15" s="16">
        <v>12</v>
      </c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18</v>
      </c>
      <c r="AK15" s="82">
        <v>11</v>
      </c>
      <c r="AL15" s="4">
        <f t="shared" si="3"/>
        <v>18</v>
      </c>
      <c r="AM15" s="5">
        <f t="shared" si="4"/>
        <v>4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51"/>
      <c r="C16" s="129"/>
      <c r="D16" s="57" t="s">
        <v>195</v>
      </c>
      <c r="E16" s="57"/>
      <c r="F16" s="58"/>
      <c r="G16" s="57" t="s">
        <v>58</v>
      </c>
      <c r="H16" s="39" t="str">
        <f t="shared" si="0"/>
        <v>Oui</v>
      </c>
      <c r="I16" s="14">
        <f t="shared" si="1"/>
        <v>57</v>
      </c>
      <c r="J16" s="124"/>
      <c r="K16" s="147">
        <f t="shared" si="2"/>
        <v>0</v>
      </c>
      <c r="L16" s="70"/>
      <c r="M16" s="64"/>
      <c r="N16" s="65">
        <v>19</v>
      </c>
      <c r="O16" s="64">
        <v>18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>
        <v>13</v>
      </c>
      <c r="AK16" s="83">
        <v>7</v>
      </c>
      <c r="AL16" s="4">
        <f t="shared" si="3"/>
        <v>19</v>
      </c>
      <c r="AM16" s="5">
        <f t="shared" si="4"/>
        <v>4</v>
      </c>
      <c r="AN16" s="94">
        <f aca="true" t="shared" si="7" ref="AN16:BA42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6"/>
      <c r="D17" s="57" t="s">
        <v>68</v>
      </c>
      <c r="E17" s="57"/>
      <c r="F17" s="58"/>
      <c r="G17" s="57" t="s">
        <v>51</v>
      </c>
      <c r="H17" s="39" t="str">
        <f t="shared" si="0"/>
        <v>Oui</v>
      </c>
      <c r="I17" s="14">
        <f t="shared" si="1"/>
        <v>56</v>
      </c>
      <c r="J17" s="117"/>
      <c r="K17" s="147">
        <f t="shared" si="2"/>
        <v>0</v>
      </c>
      <c r="L17" s="15">
        <v>18</v>
      </c>
      <c r="M17" s="16">
        <v>18</v>
      </c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>
        <v>14</v>
      </c>
      <c r="AK17" s="82">
        <v>6</v>
      </c>
      <c r="AL17" s="4">
        <f t="shared" si="3"/>
        <v>18</v>
      </c>
      <c r="AM17" s="5">
        <f t="shared" si="4"/>
        <v>4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 thickBot="1">
      <c r="A18" s="157">
        <f t="shared" si="6"/>
        <v>13</v>
      </c>
      <c r="B18" s="158"/>
      <c r="C18" s="159"/>
      <c r="D18" s="160" t="s">
        <v>196</v>
      </c>
      <c r="E18" s="160"/>
      <c r="F18" s="161"/>
      <c r="G18" s="160" t="s">
        <v>199</v>
      </c>
      <c r="H18" s="157" t="str">
        <f t="shared" si="0"/>
        <v>Oui</v>
      </c>
      <c r="I18" s="162">
        <f t="shared" si="1"/>
        <v>45</v>
      </c>
      <c r="J18" s="163"/>
      <c r="K18" s="164">
        <f t="shared" si="2"/>
        <v>0</v>
      </c>
      <c r="L18" s="165"/>
      <c r="M18" s="166"/>
      <c r="N18" s="167">
        <v>17</v>
      </c>
      <c r="O18" s="166">
        <v>17</v>
      </c>
      <c r="P18" s="167"/>
      <c r="Q18" s="168"/>
      <c r="R18" s="169"/>
      <c r="S18" s="166"/>
      <c r="T18" s="169"/>
      <c r="U18" s="168"/>
      <c r="V18" s="169"/>
      <c r="W18" s="166"/>
      <c r="X18" s="169"/>
      <c r="Y18" s="166"/>
      <c r="Z18" s="169"/>
      <c r="AA18" s="168"/>
      <c r="AB18" s="169"/>
      <c r="AC18" s="166"/>
      <c r="AD18" s="167"/>
      <c r="AE18" s="168"/>
      <c r="AF18" s="169"/>
      <c r="AG18" s="166"/>
      <c r="AH18" s="169"/>
      <c r="AI18" s="166"/>
      <c r="AJ18" s="168">
        <v>8</v>
      </c>
      <c r="AK18" s="170">
        <v>3</v>
      </c>
      <c r="AL18" s="4">
        <f t="shared" si="3"/>
        <v>17</v>
      </c>
      <c r="AM18" s="5">
        <f t="shared" si="4"/>
        <v>4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62">
        <f t="shared" si="6"/>
        <v>14</v>
      </c>
      <c r="B19" s="171"/>
      <c r="C19" s="172"/>
      <c r="D19" s="173" t="s">
        <v>222</v>
      </c>
      <c r="E19" s="173"/>
      <c r="F19" s="174"/>
      <c r="G19" s="173" t="s">
        <v>48</v>
      </c>
      <c r="H19" s="175" t="str">
        <f t="shared" si="0"/>
        <v>Non</v>
      </c>
      <c r="I19" s="176">
        <f t="shared" si="1"/>
        <v>100</v>
      </c>
      <c r="J19" s="177"/>
      <c r="K19" s="177">
        <f t="shared" si="2"/>
        <v>0</v>
      </c>
      <c r="L19" s="178"/>
      <c r="M19" s="179"/>
      <c r="N19" s="180"/>
      <c r="O19" s="179"/>
      <c r="P19" s="180"/>
      <c r="Q19" s="181"/>
      <c r="R19" s="182"/>
      <c r="S19" s="179"/>
      <c r="T19" s="182"/>
      <c r="U19" s="181"/>
      <c r="V19" s="182"/>
      <c r="W19" s="179"/>
      <c r="X19" s="182"/>
      <c r="Y19" s="179"/>
      <c r="Z19" s="182"/>
      <c r="AA19" s="181"/>
      <c r="AB19" s="182"/>
      <c r="AC19" s="179"/>
      <c r="AD19" s="180"/>
      <c r="AE19" s="181"/>
      <c r="AF19" s="182"/>
      <c r="AG19" s="179"/>
      <c r="AH19" s="182"/>
      <c r="AI19" s="179"/>
      <c r="AJ19" s="181">
        <v>50</v>
      </c>
      <c r="AK19" s="183">
        <v>50</v>
      </c>
      <c r="AL19" s="4">
        <f t="shared" si="3"/>
        <v>50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184"/>
      <c r="C20" s="185"/>
      <c r="D20" s="186" t="s">
        <v>53</v>
      </c>
      <c r="E20" s="186"/>
      <c r="F20" s="187"/>
      <c r="G20" s="186" t="s">
        <v>49</v>
      </c>
      <c r="H20" s="188" t="str">
        <f t="shared" si="0"/>
        <v>Non</v>
      </c>
      <c r="I20" s="189">
        <f t="shared" si="1"/>
        <v>64</v>
      </c>
      <c r="J20" s="190"/>
      <c r="K20" s="190">
        <f t="shared" si="2"/>
        <v>0</v>
      </c>
      <c r="L20" s="191">
        <v>8</v>
      </c>
      <c r="M20" s="192">
        <v>14</v>
      </c>
      <c r="N20" s="193">
        <v>20</v>
      </c>
      <c r="O20" s="192">
        <v>22</v>
      </c>
      <c r="P20" s="193"/>
      <c r="Q20" s="194"/>
      <c r="R20" s="195"/>
      <c r="S20" s="192"/>
      <c r="T20" s="195"/>
      <c r="U20" s="194"/>
      <c r="V20" s="195"/>
      <c r="W20" s="192"/>
      <c r="X20" s="195"/>
      <c r="Y20" s="192"/>
      <c r="Z20" s="195"/>
      <c r="AA20" s="194"/>
      <c r="AB20" s="195"/>
      <c r="AC20" s="192"/>
      <c r="AD20" s="193"/>
      <c r="AE20" s="194"/>
      <c r="AF20" s="195"/>
      <c r="AG20" s="192"/>
      <c r="AH20" s="195"/>
      <c r="AI20" s="192"/>
      <c r="AJ20" s="194"/>
      <c r="AK20" s="196"/>
      <c r="AL20" s="4">
        <f t="shared" si="3"/>
        <v>22</v>
      </c>
      <c r="AM20" s="5">
        <f t="shared" si="4"/>
        <v>4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184"/>
      <c r="C21" s="197"/>
      <c r="D21" s="186" t="s">
        <v>194</v>
      </c>
      <c r="E21" s="186"/>
      <c r="F21" s="187"/>
      <c r="G21" s="186" t="s">
        <v>46</v>
      </c>
      <c r="H21" s="188" t="str">
        <f t="shared" si="0"/>
        <v>Non</v>
      </c>
      <c r="I21" s="189">
        <f t="shared" si="1"/>
        <v>52</v>
      </c>
      <c r="J21" s="190"/>
      <c r="K21" s="190">
        <f t="shared" si="2"/>
        <v>0</v>
      </c>
      <c r="L21" s="191"/>
      <c r="M21" s="192"/>
      <c r="N21" s="193">
        <v>26</v>
      </c>
      <c r="O21" s="192">
        <v>26</v>
      </c>
      <c r="P21" s="193"/>
      <c r="Q21" s="194"/>
      <c r="R21" s="195"/>
      <c r="S21" s="192"/>
      <c r="T21" s="195"/>
      <c r="U21" s="194"/>
      <c r="V21" s="195"/>
      <c r="W21" s="192"/>
      <c r="X21" s="195"/>
      <c r="Y21" s="192"/>
      <c r="Z21" s="195"/>
      <c r="AA21" s="194"/>
      <c r="AB21" s="195"/>
      <c r="AC21" s="192"/>
      <c r="AD21" s="193"/>
      <c r="AE21" s="194"/>
      <c r="AF21" s="195"/>
      <c r="AG21" s="192"/>
      <c r="AH21" s="195"/>
      <c r="AI21" s="192"/>
      <c r="AJ21" s="194"/>
      <c r="AK21" s="196"/>
      <c r="AL21" s="4">
        <f t="shared" si="3"/>
        <v>26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184"/>
      <c r="C22" s="197"/>
      <c r="D22" s="186" t="s">
        <v>226</v>
      </c>
      <c r="E22" s="186"/>
      <c r="F22" s="187"/>
      <c r="G22" s="186" t="s">
        <v>225</v>
      </c>
      <c r="H22" s="188" t="str">
        <f t="shared" si="0"/>
        <v>Non</v>
      </c>
      <c r="I22" s="189">
        <f t="shared" si="1"/>
        <v>48</v>
      </c>
      <c r="J22" s="190"/>
      <c r="K22" s="190">
        <f t="shared" si="2"/>
        <v>0</v>
      </c>
      <c r="L22" s="191"/>
      <c r="M22" s="192"/>
      <c r="N22" s="193"/>
      <c r="O22" s="192"/>
      <c r="P22" s="193"/>
      <c r="Q22" s="194"/>
      <c r="R22" s="195"/>
      <c r="S22" s="192"/>
      <c r="T22" s="195"/>
      <c r="U22" s="194"/>
      <c r="V22" s="195"/>
      <c r="W22" s="192"/>
      <c r="X22" s="195"/>
      <c r="Y22" s="192"/>
      <c r="Z22" s="195"/>
      <c r="AA22" s="194"/>
      <c r="AB22" s="195"/>
      <c r="AC22" s="192"/>
      <c r="AD22" s="193"/>
      <c r="AE22" s="194"/>
      <c r="AF22" s="195"/>
      <c r="AG22" s="192"/>
      <c r="AH22" s="195"/>
      <c r="AI22" s="192"/>
      <c r="AJ22" s="194">
        <v>22</v>
      </c>
      <c r="AK22" s="196">
        <v>26</v>
      </c>
      <c r="AL22" s="4">
        <f t="shared" si="3"/>
        <v>26</v>
      </c>
      <c r="AM22" s="5">
        <f t="shared" si="4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184"/>
      <c r="C23" s="197"/>
      <c r="D23" s="186" t="s">
        <v>224</v>
      </c>
      <c r="E23" s="186"/>
      <c r="F23" s="187"/>
      <c r="G23" s="186" t="s">
        <v>223</v>
      </c>
      <c r="H23" s="188" t="str">
        <f t="shared" si="0"/>
        <v>Non</v>
      </c>
      <c r="I23" s="189">
        <f t="shared" si="1"/>
        <v>43</v>
      </c>
      <c r="J23" s="190"/>
      <c r="K23" s="190">
        <f t="shared" si="2"/>
        <v>0</v>
      </c>
      <c r="L23" s="191"/>
      <c r="M23" s="192"/>
      <c r="N23" s="193"/>
      <c r="O23" s="192"/>
      <c r="P23" s="193"/>
      <c r="Q23" s="194"/>
      <c r="R23" s="195"/>
      <c r="S23" s="192"/>
      <c r="T23" s="195"/>
      <c r="U23" s="194"/>
      <c r="V23" s="195"/>
      <c r="W23" s="192"/>
      <c r="X23" s="195"/>
      <c r="Y23" s="192"/>
      <c r="Z23" s="195"/>
      <c r="AA23" s="194"/>
      <c r="AB23" s="195"/>
      <c r="AC23" s="192"/>
      <c r="AD23" s="193"/>
      <c r="AE23" s="194"/>
      <c r="AF23" s="195"/>
      <c r="AG23" s="192"/>
      <c r="AH23" s="195"/>
      <c r="AI23" s="192"/>
      <c r="AJ23" s="194">
        <v>26</v>
      </c>
      <c r="AK23" s="196">
        <v>17</v>
      </c>
      <c r="AL23" s="4">
        <f t="shared" si="3"/>
        <v>26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184"/>
      <c r="C24" s="185"/>
      <c r="D24" s="186" t="s">
        <v>60</v>
      </c>
      <c r="E24" s="186"/>
      <c r="F24" s="187"/>
      <c r="G24" s="186" t="s">
        <v>62</v>
      </c>
      <c r="H24" s="188" t="str">
        <f t="shared" si="0"/>
        <v>Non</v>
      </c>
      <c r="I24" s="189">
        <f t="shared" si="1"/>
        <v>39</v>
      </c>
      <c r="J24" s="190"/>
      <c r="K24" s="190">
        <f t="shared" si="2"/>
        <v>0</v>
      </c>
      <c r="L24" s="191">
        <v>20</v>
      </c>
      <c r="M24" s="192">
        <v>19</v>
      </c>
      <c r="N24" s="193"/>
      <c r="O24" s="192"/>
      <c r="P24" s="193"/>
      <c r="Q24" s="194"/>
      <c r="R24" s="195"/>
      <c r="S24" s="192"/>
      <c r="T24" s="195"/>
      <c r="U24" s="194"/>
      <c r="V24" s="195"/>
      <c r="W24" s="192"/>
      <c r="X24" s="195"/>
      <c r="Y24" s="192"/>
      <c r="Z24" s="195"/>
      <c r="AA24" s="194"/>
      <c r="AB24" s="195"/>
      <c r="AC24" s="192"/>
      <c r="AD24" s="193"/>
      <c r="AE24" s="194"/>
      <c r="AF24" s="195"/>
      <c r="AG24" s="192"/>
      <c r="AH24" s="195"/>
      <c r="AI24" s="192"/>
      <c r="AJ24" s="194"/>
      <c r="AK24" s="196"/>
      <c r="AL24" s="4">
        <f t="shared" si="3"/>
        <v>20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184"/>
      <c r="C25" s="185"/>
      <c r="D25" s="186" t="s">
        <v>71</v>
      </c>
      <c r="E25" s="186"/>
      <c r="F25" s="187"/>
      <c r="G25" s="186" t="s">
        <v>49</v>
      </c>
      <c r="H25" s="188" t="str">
        <f t="shared" si="0"/>
        <v>Non</v>
      </c>
      <c r="I25" s="189">
        <f t="shared" si="1"/>
        <v>39</v>
      </c>
      <c r="J25" s="190"/>
      <c r="K25" s="190">
        <f t="shared" si="2"/>
        <v>0</v>
      </c>
      <c r="L25" s="191">
        <v>19</v>
      </c>
      <c r="M25" s="192">
        <v>20</v>
      </c>
      <c r="N25" s="193"/>
      <c r="O25" s="192"/>
      <c r="P25" s="193"/>
      <c r="Q25" s="194"/>
      <c r="R25" s="195"/>
      <c r="S25" s="192"/>
      <c r="T25" s="195"/>
      <c r="U25" s="194"/>
      <c r="V25" s="195"/>
      <c r="W25" s="192"/>
      <c r="X25" s="195"/>
      <c r="Y25" s="192"/>
      <c r="Z25" s="195"/>
      <c r="AA25" s="194"/>
      <c r="AB25" s="195"/>
      <c r="AC25" s="192"/>
      <c r="AD25" s="193"/>
      <c r="AE25" s="194"/>
      <c r="AF25" s="195"/>
      <c r="AG25" s="192"/>
      <c r="AH25" s="195"/>
      <c r="AI25" s="192"/>
      <c r="AJ25" s="194"/>
      <c r="AK25" s="196"/>
      <c r="AL25" s="4">
        <f t="shared" si="3"/>
        <v>20</v>
      </c>
      <c r="AM25" s="5">
        <f aca="true" t="shared" si="8" ref="AM25:AM41">COUNTA(L25:AK25)</f>
        <v>2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184"/>
      <c r="C26" s="197"/>
      <c r="D26" s="186" t="s">
        <v>228</v>
      </c>
      <c r="E26" s="186"/>
      <c r="F26" s="187"/>
      <c r="G26" s="186" t="s">
        <v>227</v>
      </c>
      <c r="H26" s="188" t="str">
        <f t="shared" si="0"/>
        <v>Non</v>
      </c>
      <c r="I26" s="189">
        <f t="shared" si="1"/>
        <v>34</v>
      </c>
      <c r="J26" s="190"/>
      <c r="K26" s="190">
        <f t="shared" si="2"/>
        <v>0</v>
      </c>
      <c r="L26" s="191"/>
      <c r="M26" s="192"/>
      <c r="N26" s="193"/>
      <c r="O26" s="192"/>
      <c r="P26" s="193"/>
      <c r="Q26" s="194"/>
      <c r="R26" s="195"/>
      <c r="S26" s="192"/>
      <c r="T26" s="195"/>
      <c r="U26" s="194"/>
      <c r="V26" s="195"/>
      <c r="W26" s="192"/>
      <c r="X26" s="195"/>
      <c r="Y26" s="192"/>
      <c r="Z26" s="195"/>
      <c r="AA26" s="194"/>
      <c r="AB26" s="195"/>
      <c r="AC26" s="192"/>
      <c r="AD26" s="193"/>
      <c r="AE26" s="194"/>
      <c r="AF26" s="195"/>
      <c r="AG26" s="192"/>
      <c r="AH26" s="195"/>
      <c r="AI26" s="192"/>
      <c r="AJ26" s="194">
        <v>19</v>
      </c>
      <c r="AK26" s="196">
        <v>15</v>
      </c>
      <c r="AL26" s="4">
        <f t="shared" si="3"/>
        <v>19</v>
      </c>
      <c r="AM26" s="5">
        <f t="shared" si="8"/>
        <v>2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6"/>
        <v>22</v>
      </c>
      <c r="B27" s="184"/>
      <c r="C27" s="185"/>
      <c r="D27" s="186" t="s">
        <v>127</v>
      </c>
      <c r="E27" s="186"/>
      <c r="F27" s="187"/>
      <c r="G27" s="186" t="s">
        <v>63</v>
      </c>
      <c r="H27" s="188" t="str">
        <f t="shared" si="0"/>
        <v>Non</v>
      </c>
      <c r="I27" s="189">
        <f t="shared" si="1"/>
        <v>34</v>
      </c>
      <c r="J27" s="190"/>
      <c r="K27" s="190">
        <f t="shared" si="2"/>
        <v>0</v>
      </c>
      <c r="L27" s="191">
        <v>17</v>
      </c>
      <c r="M27" s="192">
        <v>17</v>
      </c>
      <c r="N27" s="193"/>
      <c r="O27" s="192"/>
      <c r="P27" s="193"/>
      <c r="Q27" s="194"/>
      <c r="R27" s="195"/>
      <c r="S27" s="192"/>
      <c r="T27" s="195"/>
      <c r="U27" s="194"/>
      <c r="V27" s="195"/>
      <c r="W27" s="192"/>
      <c r="X27" s="195"/>
      <c r="Y27" s="192"/>
      <c r="Z27" s="195"/>
      <c r="AA27" s="194"/>
      <c r="AB27" s="195"/>
      <c r="AC27" s="192"/>
      <c r="AD27" s="193"/>
      <c r="AE27" s="194"/>
      <c r="AF27" s="195"/>
      <c r="AG27" s="192"/>
      <c r="AH27" s="195"/>
      <c r="AI27" s="192"/>
      <c r="AJ27" s="194"/>
      <c r="AK27" s="196"/>
      <c r="AL27" s="4">
        <f t="shared" si="3"/>
        <v>17</v>
      </c>
      <c r="AM27" s="5">
        <f t="shared" si="8"/>
        <v>2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6"/>
        <v>23</v>
      </c>
      <c r="B28" s="184"/>
      <c r="C28" s="197"/>
      <c r="D28" s="186" t="s">
        <v>70</v>
      </c>
      <c r="E28" s="186"/>
      <c r="F28" s="187"/>
      <c r="G28" s="186" t="s">
        <v>48</v>
      </c>
      <c r="H28" s="188" t="str">
        <f t="shared" si="0"/>
        <v>Non</v>
      </c>
      <c r="I28" s="189">
        <f t="shared" si="1"/>
        <v>31</v>
      </c>
      <c r="J28" s="190"/>
      <c r="K28" s="190">
        <f t="shared" si="2"/>
        <v>0</v>
      </c>
      <c r="L28" s="191">
        <v>15</v>
      </c>
      <c r="M28" s="192">
        <v>16</v>
      </c>
      <c r="N28" s="193"/>
      <c r="O28" s="192"/>
      <c r="P28" s="193"/>
      <c r="Q28" s="194"/>
      <c r="R28" s="195"/>
      <c r="S28" s="192"/>
      <c r="T28" s="195"/>
      <c r="U28" s="194"/>
      <c r="V28" s="195"/>
      <c r="W28" s="192"/>
      <c r="X28" s="195"/>
      <c r="Y28" s="192"/>
      <c r="Z28" s="195"/>
      <c r="AA28" s="194"/>
      <c r="AB28" s="195"/>
      <c r="AC28" s="192"/>
      <c r="AD28" s="193"/>
      <c r="AE28" s="194"/>
      <c r="AF28" s="195"/>
      <c r="AG28" s="192"/>
      <c r="AH28" s="195"/>
      <c r="AI28" s="192"/>
      <c r="AJ28" s="194"/>
      <c r="AK28" s="196"/>
      <c r="AL28" s="4">
        <f t="shared" si="3"/>
        <v>16</v>
      </c>
      <c r="AM28" s="5">
        <f t="shared" si="8"/>
        <v>2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6"/>
        <v>24</v>
      </c>
      <c r="B29" s="184"/>
      <c r="C29" s="197"/>
      <c r="D29" s="186" t="s">
        <v>197</v>
      </c>
      <c r="E29" s="186"/>
      <c r="F29" s="187"/>
      <c r="G29" s="186" t="s">
        <v>49</v>
      </c>
      <c r="H29" s="188" t="str">
        <f t="shared" si="0"/>
        <v>Non</v>
      </c>
      <c r="I29" s="189">
        <f t="shared" si="1"/>
        <v>30</v>
      </c>
      <c r="J29" s="190"/>
      <c r="K29" s="190">
        <f t="shared" si="2"/>
        <v>0</v>
      </c>
      <c r="L29" s="191"/>
      <c r="M29" s="192"/>
      <c r="N29" s="193">
        <v>15</v>
      </c>
      <c r="O29" s="192">
        <v>15</v>
      </c>
      <c r="P29" s="193"/>
      <c r="Q29" s="194"/>
      <c r="R29" s="195"/>
      <c r="S29" s="192"/>
      <c r="T29" s="195"/>
      <c r="U29" s="194"/>
      <c r="V29" s="195"/>
      <c r="W29" s="192"/>
      <c r="X29" s="195"/>
      <c r="Y29" s="192"/>
      <c r="Z29" s="195"/>
      <c r="AA29" s="194"/>
      <c r="AB29" s="195"/>
      <c r="AC29" s="192"/>
      <c r="AD29" s="193"/>
      <c r="AE29" s="194"/>
      <c r="AF29" s="195"/>
      <c r="AG29" s="192"/>
      <c r="AH29" s="195"/>
      <c r="AI29" s="192"/>
      <c r="AJ29" s="194"/>
      <c r="AK29" s="196"/>
      <c r="AL29" s="4">
        <f t="shared" si="3"/>
        <v>15</v>
      </c>
      <c r="AM29" s="5">
        <f t="shared" si="8"/>
        <v>2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6"/>
        <v>25</v>
      </c>
      <c r="B30" s="184"/>
      <c r="C30" s="197"/>
      <c r="D30" s="186" t="s">
        <v>221</v>
      </c>
      <c r="E30" s="186"/>
      <c r="F30" s="187"/>
      <c r="G30" s="186" t="s">
        <v>63</v>
      </c>
      <c r="H30" s="188" t="str">
        <f t="shared" si="0"/>
        <v>Non</v>
      </c>
      <c r="I30" s="189">
        <f t="shared" si="1"/>
        <v>28</v>
      </c>
      <c r="J30" s="190"/>
      <c r="K30" s="190">
        <f t="shared" si="2"/>
        <v>0</v>
      </c>
      <c r="L30" s="191"/>
      <c r="M30" s="192"/>
      <c r="N30" s="193"/>
      <c r="O30" s="192"/>
      <c r="P30" s="193"/>
      <c r="Q30" s="194"/>
      <c r="R30" s="195"/>
      <c r="S30" s="192"/>
      <c r="T30" s="195"/>
      <c r="U30" s="194"/>
      <c r="V30" s="195"/>
      <c r="W30" s="192"/>
      <c r="X30" s="195"/>
      <c r="Y30" s="192"/>
      <c r="Z30" s="195"/>
      <c r="AA30" s="194"/>
      <c r="AB30" s="195"/>
      <c r="AC30" s="192"/>
      <c r="AD30" s="193"/>
      <c r="AE30" s="194"/>
      <c r="AF30" s="195"/>
      <c r="AG30" s="192"/>
      <c r="AH30" s="195"/>
      <c r="AI30" s="192"/>
      <c r="AJ30" s="194">
        <v>6</v>
      </c>
      <c r="AK30" s="196">
        <v>22</v>
      </c>
      <c r="AL30" s="4">
        <f t="shared" si="3"/>
        <v>22</v>
      </c>
      <c r="AM30" s="5">
        <f t="shared" si="8"/>
        <v>2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6"/>
        <v>26</v>
      </c>
      <c r="B31" s="184"/>
      <c r="C31" s="197"/>
      <c r="D31" s="186" t="s">
        <v>230</v>
      </c>
      <c r="E31" s="186"/>
      <c r="F31" s="187"/>
      <c r="G31" s="186" t="s">
        <v>46</v>
      </c>
      <c r="H31" s="188" t="str">
        <f t="shared" si="0"/>
        <v>Non</v>
      </c>
      <c r="I31" s="189">
        <f t="shared" si="1"/>
        <v>25</v>
      </c>
      <c r="J31" s="190"/>
      <c r="K31" s="190">
        <f t="shared" si="2"/>
        <v>0</v>
      </c>
      <c r="L31" s="191"/>
      <c r="M31" s="192"/>
      <c r="N31" s="193"/>
      <c r="O31" s="192"/>
      <c r="P31" s="193"/>
      <c r="Q31" s="194"/>
      <c r="R31" s="195"/>
      <c r="S31" s="192"/>
      <c r="T31" s="195"/>
      <c r="U31" s="194"/>
      <c r="V31" s="195"/>
      <c r="W31" s="192"/>
      <c r="X31" s="195"/>
      <c r="Y31" s="192"/>
      <c r="Z31" s="195"/>
      <c r="AA31" s="194"/>
      <c r="AB31" s="195"/>
      <c r="AC31" s="192"/>
      <c r="AD31" s="193"/>
      <c r="AE31" s="194"/>
      <c r="AF31" s="195"/>
      <c r="AG31" s="192"/>
      <c r="AH31" s="195"/>
      <c r="AI31" s="192"/>
      <c r="AJ31" s="194">
        <v>12</v>
      </c>
      <c r="AK31" s="196">
        <v>13</v>
      </c>
      <c r="AL31" s="4">
        <f t="shared" si="3"/>
        <v>13</v>
      </c>
      <c r="AM31" s="5">
        <f t="shared" si="8"/>
        <v>2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6"/>
        <v>27</v>
      </c>
      <c r="B32" s="184"/>
      <c r="C32" s="197"/>
      <c r="D32" s="186" t="s">
        <v>132</v>
      </c>
      <c r="E32" s="186"/>
      <c r="F32" s="187"/>
      <c r="G32" s="186" t="s">
        <v>133</v>
      </c>
      <c r="H32" s="188" t="str">
        <f t="shared" si="0"/>
        <v>Non</v>
      </c>
      <c r="I32" s="189">
        <f t="shared" si="1"/>
        <v>22</v>
      </c>
      <c r="J32" s="190"/>
      <c r="K32" s="190">
        <f t="shared" si="2"/>
        <v>0</v>
      </c>
      <c r="L32" s="191">
        <v>7</v>
      </c>
      <c r="M32" s="192">
        <v>15</v>
      </c>
      <c r="N32" s="193"/>
      <c r="O32" s="192"/>
      <c r="P32" s="193"/>
      <c r="Q32" s="194"/>
      <c r="R32" s="195"/>
      <c r="S32" s="192"/>
      <c r="T32" s="195"/>
      <c r="U32" s="194"/>
      <c r="V32" s="195"/>
      <c r="W32" s="192"/>
      <c r="X32" s="195"/>
      <c r="Y32" s="192"/>
      <c r="Z32" s="195"/>
      <c r="AA32" s="194"/>
      <c r="AB32" s="195"/>
      <c r="AC32" s="192"/>
      <c r="AD32" s="193"/>
      <c r="AE32" s="194"/>
      <c r="AF32" s="195"/>
      <c r="AG32" s="192"/>
      <c r="AH32" s="195"/>
      <c r="AI32" s="192"/>
      <c r="AJ32" s="194"/>
      <c r="AK32" s="196"/>
      <c r="AL32" s="4">
        <f t="shared" si="3"/>
        <v>15</v>
      </c>
      <c r="AM32" s="5">
        <f t="shared" si="8"/>
        <v>2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6"/>
        <v>28</v>
      </c>
      <c r="B33" s="184"/>
      <c r="C33" s="197"/>
      <c r="D33" s="186" t="s">
        <v>232</v>
      </c>
      <c r="E33" s="186"/>
      <c r="F33" s="187"/>
      <c r="G33" s="186" t="s">
        <v>56</v>
      </c>
      <c r="H33" s="188" t="str">
        <f t="shared" si="0"/>
        <v>Non</v>
      </c>
      <c r="I33" s="189">
        <f t="shared" si="1"/>
        <v>22</v>
      </c>
      <c r="J33" s="190"/>
      <c r="K33" s="190">
        <f t="shared" si="2"/>
        <v>0</v>
      </c>
      <c r="L33" s="191"/>
      <c r="M33" s="192"/>
      <c r="N33" s="193"/>
      <c r="O33" s="192"/>
      <c r="P33" s="193"/>
      <c r="Q33" s="194"/>
      <c r="R33" s="195"/>
      <c r="S33" s="192"/>
      <c r="T33" s="195"/>
      <c r="U33" s="194"/>
      <c r="V33" s="195"/>
      <c r="W33" s="192"/>
      <c r="X33" s="195"/>
      <c r="Y33" s="192"/>
      <c r="Z33" s="195"/>
      <c r="AA33" s="194"/>
      <c r="AB33" s="195"/>
      <c r="AC33" s="192"/>
      <c r="AD33" s="193"/>
      <c r="AE33" s="194"/>
      <c r="AF33" s="195"/>
      <c r="AG33" s="192"/>
      <c r="AH33" s="195"/>
      <c r="AI33" s="192"/>
      <c r="AJ33" s="194">
        <v>10</v>
      </c>
      <c r="AK33" s="196">
        <v>12</v>
      </c>
      <c r="AL33" s="4">
        <f t="shared" si="3"/>
        <v>12</v>
      </c>
      <c r="AM33" s="5">
        <f t="shared" si="8"/>
        <v>2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>
      <c r="A34" s="39">
        <f t="shared" si="6"/>
        <v>29</v>
      </c>
      <c r="B34" s="184"/>
      <c r="C34" s="197"/>
      <c r="D34" s="186" t="s">
        <v>129</v>
      </c>
      <c r="E34" s="186"/>
      <c r="F34" s="187"/>
      <c r="G34" s="186" t="s">
        <v>58</v>
      </c>
      <c r="H34" s="188" t="str">
        <f t="shared" si="0"/>
        <v>Non</v>
      </c>
      <c r="I34" s="189">
        <f t="shared" si="1"/>
        <v>20</v>
      </c>
      <c r="J34" s="190"/>
      <c r="K34" s="190">
        <f t="shared" si="2"/>
        <v>0</v>
      </c>
      <c r="L34" s="191">
        <v>12</v>
      </c>
      <c r="M34" s="192">
        <v>8</v>
      </c>
      <c r="N34" s="193"/>
      <c r="O34" s="192"/>
      <c r="P34" s="193"/>
      <c r="Q34" s="194"/>
      <c r="R34" s="195"/>
      <c r="S34" s="192"/>
      <c r="T34" s="195"/>
      <c r="U34" s="194"/>
      <c r="V34" s="195"/>
      <c r="W34" s="192"/>
      <c r="X34" s="195"/>
      <c r="Y34" s="192"/>
      <c r="Z34" s="195"/>
      <c r="AA34" s="194"/>
      <c r="AB34" s="195"/>
      <c r="AC34" s="192"/>
      <c r="AD34" s="193"/>
      <c r="AE34" s="194"/>
      <c r="AF34" s="195"/>
      <c r="AG34" s="192"/>
      <c r="AH34" s="195"/>
      <c r="AI34" s="192"/>
      <c r="AJ34" s="194"/>
      <c r="AK34" s="196"/>
      <c r="AL34" s="4">
        <f t="shared" si="3"/>
        <v>12</v>
      </c>
      <c r="AM34" s="5">
        <f t="shared" si="8"/>
        <v>2</v>
      </c>
      <c r="AN34" s="94">
        <f aca="true" t="shared" si="10" ref="AN34:BA41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>
      <c r="A35" s="39">
        <f t="shared" si="6"/>
        <v>30</v>
      </c>
      <c r="B35" s="184"/>
      <c r="C35" s="185"/>
      <c r="D35" s="186" t="s">
        <v>74</v>
      </c>
      <c r="E35" s="186"/>
      <c r="F35" s="187"/>
      <c r="G35" s="186" t="s">
        <v>46</v>
      </c>
      <c r="H35" s="188" t="str">
        <f t="shared" si="0"/>
        <v>Non</v>
      </c>
      <c r="I35" s="189">
        <f t="shared" si="1"/>
        <v>20</v>
      </c>
      <c r="J35" s="190"/>
      <c r="K35" s="190">
        <f t="shared" si="2"/>
        <v>0</v>
      </c>
      <c r="L35" s="191">
        <v>10</v>
      </c>
      <c r="M35" s="192">
        <v>10</v>
      </c>
      <c r="N35" s="193"/>
      <c r="O35" s="192"/>
      <c r="P35" s="193"/>
      <c r="Q35" s="194"/>
      <c r="R35" s="195"/>
      <c r="S35" s="192"/>
      <c r="T35" s="195"/>
      <c r="U35" s="194"/>
      <c r="V35" s="195"/>
      <c r="W35" s="192"/>
      <c r="X35" s="195"/>
      <c r="Y35" s="192"/>
      <c r="Z35" s="195"/>
      <c r="AA35" s="194"/>
      <c r="AB35" s="195"/>
      <c r="AC35" s="192"/>
      <c r="AD35" s="193"/>
      <c r="AE35" s="194"/>
      <c r="AF35" s="195"/>
      <c r="AG35" s="192"/>
      <c r="AH35" s="195"/>
      <c r="AI35" s="192"/>
      <c r="AJ35" s="194"/>
      <c r="AK35" s="196"/>
      <c r="AL35" s="4">
        <f t="shared" si="3"/>
        <v>10</v>
      </c>
      <c r="AM35" s="5">
        <f t="shared" si="8"/>
        <v>2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</row>
    <row r="36" spans="1:54" s="97" customFormat="1" ht="24.75" customHeight="1">
      <c r="A36" s="39">
        <f t="shared" si="6"/>
        <v>31</v>
      </c>
      <c r="B36" s="184"/>
      <c r="C36" s="197"/>
      <c r="D36" s="186" t="s">
        <v>231</v>
      </c>
      <c r="E36" s="186"/>
      <c r="F36" s="187"/>
      <c r="G36" s="186" t="s">
        <v>225</v>
      </c>
      <c r="H36" s="188" t="str">
        <f t="shared" si="0"/>
        <v>Non</v>
      </c>
      <c r="I36" s="189">
        <f t="shared" si="1"/>
        <v>19</v>
      </c>
      <c r="J36" s="190"/>
      <c r="K36" s="190">
        <f t="shared" si="2"/>
        <v>0</v>
      </c>
      <c r="L36" s="191"/>
      <c r="M36" s="192"/>
      <c r="N36" s="193"/>
      <c r="O36" s="192"/>
      <c r="P36" s="193"/>
      <c r="Q36" s="194"/>
      <c r="R36" s="195"/>
      <c r="S36" s="192"/>
      <c r="T36" s="195"/>
      <c r="U36" s="194"/>
      <c r="V36" s="195"/>
      <c r="W36" s="192"/>
      <c r="X36" s="195"/>
      <c r="Y36" s="192"/>
      <c r="Z36" s="195"/>
      <c r="AA36" s="194"/>
      <c r="AB36" s="195"/>
      <c r="AC36" s="192"/>
      <c r="AD36" s="193"/>
      <c r="AE36" s="194"/>
      <c r="AF36" s="195"/>
      <c r="AG36" s="192"/>
      <c r="AH36" s="195"/>
      <c r="AI36" s="192"/>
      <c r="AJ36" s="194">
        <v>15</v>
      </c>
      <c r="AK36" s="196">
        <v>4</v>
      </c>
      <c r="AL36" s="4">
        <f t="shared" si="3"/>
        <v>15</v>
      </c>
      <c r="AM36" s="5">
        <f t="shared" si="8"/>
        <v>2</v>
      </c>
      <c r="AN36" s="94">
        <f t="shared" si="10"/>
        <v>0</v>
      </c>
      <c r="AO36" s="4">
        <f t="shared" si="10"/>
        <v>0</v>
      </c>
      <c r="AP36" s="4">
        <f t="shared" si="10"/>
        <v>0</v>
      </c>
      <c r="AQ36" s="4">
        <f t="shared" si="10"/>
        <v>0</v>
      </c>
      <c r="AR36" s="4">
        <f t="shared" si="10"/>
        <v>0</v>
      </c>
      <c r="AS36" s="4">
        <f t="shared" si="10"/>
        <v>0</v>
      </c>
      <c r="AT36" s="4">
        <f t="shared" si="10"/>
        <v>0</v>
      </c>
      <c r="AU36" s="4">
        <f t="shared" si="10"/>
        <v>0</v>
      </c>
      <c r="AV36" s="4">
        <f t="shared" si="10"/>
        <v>0</v>
      </c>
      <c r="AW36" s="4">
        <f t="shared" si="10"/>
        <v>0</v>
      </c>
      <c r="AX36" s="4">
        <f t="shared" si="10"/>
        <v>0</v>
      </c>
      <c r="AY36" s="4">
        <f t="shared" si="10"/>
        <v>0</v>
      </c>
      <c r="AZ36" s="4">
        <f t="shared" si="10"/>
        <v>0</v>
      </c>
      <c r="BA36" s="95">
        <f t="shared" si="10"/>
        <v>0</v>
      </c>
      <c r="BB36" s="96"/>
    </row>
    <row r="37" spans="1:54" s="97" customFormat="1" ht="24.75" customHeight="1">
      <c r="A37" s="39">
        <f t="shared" si="6"/>
        <v>32</v>
      </c>
      <c r="B37" s="184"/>
      <c r="C37" s="185"/>
      <c r="D37" s="186" t="s">
        <v>131</v>
      </c>
      <c r="E37" s="186"/>
      <c r="F37" s="187"/>
      <c r="G37" s="186" t="s">
        <v>49</v>
      </c>
      <c r="H37" s="188" t="str">
        <f t="shared" si="0"/>
        <v>Non</v>
      </c>
      <c r="I37" s="189">
        <f t="shared" si="1"/>
        <v>16</v>
      </c>
      <c r="J37" s="190"/>
      <c r="K37" s="190">
        <f t="shared" si="2"/>
        <v>0</v>
      </c>
      <c r="L37" s="191">
        <v>9</v>
      </c>
      <c r="M37" s="192">
        <v>7</v>
      </c>
      <c r="N37" s="193"/>
      <c r="O37" s="192"/>
      <c r="P37" s="193"/>
      <c r="Q37" s="194"/>
      <c r="R37" s="195"/>
      <c r="S37" s="192"/>
      <c r="T37" s="195"/>
      <c r="U37" s="194"/>
      <c r="V37" s="195"/>
      <c r="W37" s="192"/>
      <c r="X37" s="195"/>
      <c r="Y37" s="192"/>
      <c r="Z37" s="195"/>
      <c r="AA37" s="194"/>
      <c r="AB37" s="195"/>
      <c r="AC37" s="192"/>
      <c r="AD37" s="193"/>
      <c r="AE37" s="194"/>
      <c r="AF37" s="195"/>
      <c r="AG37" s="192"/>
      <c r="AH37" s="195"/>
      <c r="AI37" s="192"/>
      <c r="AJ37" s="194"/>
      <c r="AK37" s="196"/>
      <c r="AL37" s="4">
        <f t="shared" si="3"/>
        <v>9</v>
      </c>
      <c r="AM37" s="5">
        <f t="shared" si="8"/>
        <v>2</v>
      </c>
      <c r="AN37" s="94">
        <f t="shared" si="10"/>
        <v>0</v>
      </c>
      <c r="AO37" s="4">
        <f t="shared" si="10"/>
        <v>0</v>
      </c>
      <c r="AP37" s="4">
        <f t="shared" si="10"/>
        <v>0</v>
      </c>
      <c r="AQ37" s="4">
        <f t="shared" si="10"/>
        <v>0</v>
      </c>
      <c r="AR37" s="4">
        <f t="shared" si="10"/>
        <v>0</v>
      </c>
      <c r="AS37" s="4">
        <f t="shared" si="10"/>
        <v>0</v>
      </c>
      <c r="AT37" s="4">
        <f t="shared" si="10"/>
        <v>0</v>
      </c>
      <c r="AU37" s="4">
        <f t="shared" si="10"/>
        <v>0</v>
      </c>
      <c r="AV37" s="4">
        <f t="shared" si="10"/>
        <v>0</v>
      </c>
      <c r="AW37" s="4">
        <f t="shared" si="10"/>
        <v>0</v>
      </c>
      <c r="AX37" s="4">
        <f t="shared" si="10"/>
        <v>0</v>
      </c>
      <c r="AY37" s="4">
        <f t="shared" si="10"/>
        <v>0</v>
      </c>
      <c r="AZ37" s="4">
        <f t="shared" si="10"/>
        <v>0</v>
      </c>
      <c r="BA37" s="95">
        <f t="shared" si="10"/>
        <v>0</v>
      </c>
      <c r="BB37" s="96"/>
    </row>
    <row r="38" spans="1:54" s="97" customFormat="1" ht="24.75" customHeight="1">
      <c r="A38" s="39">
        <f t="shared" si="6"/>
        <v>33</v>
      </c>
      <c r="B38" s="184"/>
      <c r="C38" s="197"/>
      <c r="D38" s="186" t="s">
        <v>233</v>
      </c>
      <c r="E38" s="186"/>
      <c r="F38" s="187"/>
      <c r="G38" s="186" t="s">
        <v>217</v>
      </c>
      <c r="H38" s="188" t="str">
        <f t="shared" si="0"/>
        <v>Non</v>
      </c>
      <c r="I38" s="189">
        <f t="shared" si="1"/>
        <v>15</v>
      </c>
      <c r="J38" s="190"/>
      <c r="K38" s="190">
        <f t="shared" si="2"/>
        <v>0</v>
      </c>
      <c r="L38" s="191"/>
      <c r="M38" s="192"/>
      <c r="N38" s="193"/>
      <c r="O38" s="192"/>
      <c r="P38" s="193"/>
      <c r="Q38" s="194"/>
      <c r="R38" s="195"/>
      <c r="S38" s="192"/>
      <c r="T38" s="195"/>
      <c r="U38" s="194"/>
      <c r="V38" s="195"/>
      <c r="W38" s="192"/>
      <c r="X38" s="195"/>
      <c r="Y38" s="192"/>
      <c r="Z38" s="195"/>
      <c r="AA38" s="194"/>
      <c r="AB38" s="195"/>
      <c r="AC38" s="192"/>
      <c r="AD38" s="193"/>
      <c r="AE38" s="194"/>
      <c r="AF38" s="195"/>
      <c r="AG38" s="192"/>
      <c r="AH38" s="195"/>
      <c r="AI38" s="192"/>
      <c r="AJ38" s="194">
        <v>7</v>
      </c>
      <c r="AK38" s="196">
        <v>8</v>
      </c>
      <c r="AL38" s="4">
        <f t="shared" si="3"/>
        <v>8</v>
      </c>
      <c r="AM38" s="5">
        <f t="shared" si="8"/>
        <v>2</v>
      </c>
      <c r="AN38" s="94">
        <f t="shared" si="10"/>
        <v>0</v>
      </c>
      <c r="AO38" s="4">
        <f t="shared" si="10"/>
        <v>0</v>
      </c>
      <c r="AP38" s="4">
        <f t="shared" si="10"/>
        <v>0</v>
      </c>
      <c r="AQ38" s="4">
        <f t="shared" si="10"/>
        <v>0</v>
      </c>
      <c r="AR38" s="4">
        <f t="shared" si="10"/>
        <v>0</v>
      </c>
      <c r="AS38" s="4">
        <f t="shared" si="10"/>
        <v>0</v>
      </c>
      <c r="AT38" s="4">
        <f t="shared" si="10"/>
        <v>0</v>
      </c>
      <c r="AU38" s="4">
        <f t="shared" si="10"/>
        <v>0</v>
      </c>
      <c r="AV38" s="4">
        <f t="shared" si="10"/>
        <v>0</v>
      </c>
      <c r="AW38" s="4">
        <f t="shared" si="10"/>
        <v>0</v>
      </c>
      <c r="AX38" s="4">
        <f t="shared" si="10"/>
        <v>0</v>
      </c>
      <c r="AY38" s="4">
        <f t="shared" si="10"/>
        <v>0</v>
      </c>
      <c r="AZ38" s="4">
        <f t="shared" si="10"/>
        <v>0</v>
      </c>
      <c r="BA38" s="95">
        <f t="shared" si="10"/>
        <v>0</v>
      </c>
      <c r="BB38" s="96"/>
    </row>
    <row r="39" spans="1:54" s="97" customFormat="1" ht="24.75" customHeight="1">
      <c r="A39" s="39">
        <f t="shared" si="6"/>
        <v>34</v>
      </c>
      <c r="B39" s="184"/>
      <c r="C39" s="197"/>
      <c r="D39" s="186" t="s">
        <v>229</v>
      </c>
      <c r="E39" s="186"/>
      <c r="F39" s="187"/>
      <c r="G39" s="186" t="s">
        <v>203</v>
      </c>
      <c r="H39" s="188" t="str">
        <f t="shared" si="0"/>
        <v>Non</v>
      </c>
      <c r="I39" s="189">
        <f t="shared" si="1"/>
        <v>14</v>
      </c>
      <c r="J39" s="190"/>
      <c r="K39" s="190">
        <f t="shared" si="2"/>
        <v>0</v>
      </c>
      <c r="L39" s="191"/>
      <c r="M39" s="192"/>
      <c r="N39" s="193"/>
      <c r="O39" s="192"/>
      <c r="P39" s="193"/>
      <c r="Q39" s="194"/>
      <c r="R39" s="195"/>
      <c r="S39" s="192"/>
      <c r="T39" s="195"/>
      <c r="U39" s="194"/>
      <c r="V39" s="195"/>
      <c r="W39" s="192"/>
      <c r="X39" s="195"/>
      <c r="Y39" s="192"/>
      <c r="Z39" s="195"/>
      <c r="AA39" s="194"/>
      <c r="AB39" s="195"/>
      <c r="AC39" s="192"/>
      <c r="AD39" s="193"/>
      <c r="AE39" s="194"/>
      <c r="AF39" s="195"/>
      <c r="AG39" s="192"/>
      <c r="AH39" s="195"/>
      <c r="AI39" s="192"/>
      <c r="AJ39" s="194">
        <v>9</v>
      </c>
      <c r="AK39" s="196">
        <v>5</v>
      </c>
      <c r="AL39" s="4">
        <f t="shared" si="3"/>
        <v>9</v>
      </c>
      <c r="AM39" s="5">
        <f t="shared" si="8"/>
        <v>2</v>
      </c>
      <c r="AN39" s="94">
        <f t="shared" si="10"/>
        <v>0</v>
      </c>
      <c r="AO39" s="4">
        <f t="shared" si="10"/>
        <v>0</v>
      </c>
      <c r="AP39" s="4">
        <f t="shared" si="10"/>
        <v>0</v>
      </c>
      <c r="AQ39" s="4">
        <f t="shared" si="10"/>
        <v>0</v>
      </c>
      <c r="AR39" s="4">
        <f t="shared" si="10"/>
        <v>0</v>
      </c>
      <c r="AS39" s="4">
        <f t="shared" si="10"/>
        <v>0</v>
      </c>
      <c r="AT39" s="4">
        <f t="shared" si="10"/>
        <v>0</v>
      </c>
      <c r="AU39" s="4">
        <f t="shared" si="10"/>
        <v>0</v>
      </c>
      <c r="AV39" s="4">
        <f t="shared" si="10"/>
        <v>0</v>
      </c>
      <c r="AW39" s="4">
        <f t="shared" si="10"/>
        <v>0</v>
      </c>
      <c r="AX39" s="4">
        <f t="shared" si="10"/>
        <v>0</v>
      </c>
      <c r="AY39" s="4">
        <f t="shared" si="10"/>
        <v>0</v>
      </c>
      <c r="AZ39" s="4">
        <f t="shared" si="10"/>
        <v>0</v>
      </c>
      <c r="BA39" s="95">
        <f t="shared" si="10"/>
        <v>0</v>
      </c>
      <c r="BB39" s="96"/>
    </row>
    <row r="40" spans="1:54" s="97" customFormat="1" ht="24.75" customHeight="1">
      <c r="A40" s="39">
        <f t="shared" si="6"/>
        <v>35</v>
      </c>
      <c r="B40" s="184"/>
      <c r="C40" s="185"/>
      <c r="D40" s="186" t="s">
        <v>125</v>
      </c>
      <c r="E40" s="186"/>
      <c r="F40" s="187"/>
      <c r="G40" s="186" t="s">
        <v>126</v>
      </c>
      <c r="H40" s="188" t="str">
        <f t="shared" si="0"/>
        <v>Non</v>
      </c>
      <c r="I40" s="189">
        <f t="shared" si="1"/>
        <v>12</v>
      </c>
      <c r="J40" s="190"/>
      <c r="K40" s="190">
        <f t="shared" si="2"/>
        <v>0</v>
      </c>
      <c r="L40" s="191">
        <v>6</v>
      </c>
      <c r="M40" s="192">
        <v>6</v>
      </c>
      <c r="N40" s="193"/>
      <c r="O40" s="192"/>
      <c r="P40" s="193"/>
      <c r="Q40" s="194"/>
      <c r="R40" s="195"/>
      <c r="S40" s="192"/>
      <c r="T40" s="195"/>
      <c r="U40" s="194"/>
      <c r="V40" s="195"/>
      <c r="W40" s="192"/>
      <c r="X40" s="195"/>
      <c r="Y40" s="192"/>
      <c r="Z40" s="195"/>
      <c r="AA40" s="194"/>
      <c r="AB40" s="195"/>
      <c r="AC40" s="192"/>
      <c r="AD40" s="193"/>
      <c r="AE40" s="194"/>
      <c r="AF40" s="195"/>
      <c r="AG40" s="192"/>
      <c r="AH40" s="195"/>
      <c r="AI40" s="192"/>
      <c r="AJ40" s="194"/>
      <c r="AK40" s="196"/>
      <c r="AL40" s="4">
        <f t="shared" si="3"/>
        <v>6</v>
      </c>
      <c r="AM40" s="5">
        <f t="shared" si="8"/>
        <v>2</v>
      </c>
      <c r="AN40" s="94">
        <f t="shared" si="10"/>
        <v>0</v>
      </c>
      <c r="AO40" s="4">
        <f t="shared" si="10"/>
        <v>0</v>
      </c>
      <c r="AP40" s="4">
        <f t="shared" si="10"/>
        <v>0</v>
      </c>
      <c r="AQ40" s="4">
        <f t="shared" si="10"/>
        <v>0</v>
      </c>
      <c r="AR40" s="4">
        <f t="shared" si="10"/>
        <v>0</v>
      </c>
      <c r="AS40" s="4">
        <f t="shared" si="10"/>
        <v>0</v>
      </c>
      <c r="AT40" s="4">
        <f t="shared" si="10"/>
        <v>0</v>
      </c>
      <c r="AU40" s="4">
        <f t="shared" si="10"/>
        <v>0</v>
      </c>
      <c r="AV40" s="4">
        <f t="shared" si="10"/>
        <v>0</v>
      </c>
      <c r="AW40" s="4">
        <f t="shared" si="10"/>
        <v>0</v>
      </c>
      <c r="AX40" s="4">
        <f t="shared" si="10"/>
        <v>0</v>
      </c>
      <c r="AY40" s="4">
        <f t="shared" si="10"/>
        <v>0</v>
      </c>
      <c r="AZ40" s="4">
        <f t="shared" si="10"/>
        <v>0</v>
      </c>
      <c r="BA40" s="95">
        <f t="shared" si="10"/>
        <v>0</v>
      </c>
      <c r="BB40" s="96"/>
    </row>
    <row r="41" spans="1:54" s="97" customFormat="1" ht="24.75" customHeight="1">
      <c r="A41" s="39">
        <f t="shared" si="6"/>
        <v>36</v>
      </c>
      <c r="B41" s="184"/>
      <c r="C41" s="197"/>
      <c r="D41" s="186" t="s">
        <v>198</v>
      </c>
      <c r="E41" s="186"/>
      <c r="F41" s="187"/>
      <c r="G41" s="186" t="s">
        <v>46</v>
      </c>
      <c r="H41" s="188" t="str">
        <f t="shared" si="0"/>
        <v>Non</v>
      </c>
      <c r="I41" s="189">
        <f t="shared" si="1"/>
        <v>0</v>
      </c>
      <c r="J41" s="190">
        <v>2</v>
      </c>
      <c r="K41" s="190">
        <f t="shared" si="2"/>
        <v>0</v>
      </c>
      <c r="L41" s="191"/>
      <c r="M41" s="192"/>
      <c r="N41" s="193">
        <v>0</v>
      </c>
      <c r="O41" s="192">
        <v>0</v>
      </c>
      <c r="P41" s="193"/>
      <c r="Q41" s="194"/>
      <c r="R41" s="195"/>
      <c r="S41" s="192"/>
      <c r="T41" s="195"/>
      <c r="U41" s="194"/>
      <c r="V41" s="195"/>
      <c r="W41" s="192"/>
      <c r="X41" s="195"/>
      <c r="Y41" s="192"/>
      <c r="Z41" s="195"/>
      <c r="AA41" s="194"/>
      <c r="AB41" s="195"/>
      <c r="AC41" s="192"/>
      <c r="AD41" s="193"/>
      <c r="AE41" s="194"/>
      <c r="AF41" s="195"/>
      <c r="AG41" s="192"/>
      <c r="AH41" s="195"/>
      <c r="AI41" s="192"/>
      <c r="AJ41" s="194"/>
      <c r="AK41" s="196"/>
      <c r="AL41" s="4">
        <f t="shared" si="3"/>
        <v>0</v>
      </c>
      <c r="AM41" s="5">
        <f t="shared" si="8"/>
        <v>2</v>
      </c>
      <c r="AN41" s="94">
        <f t="shared" si="10"/>
        <v>0</v>
      </c>
      <c r="AO41" s="4">
        <f t="shared" si="10"/>
        <v>0</v>
      </c>
      <c r="AP41" s="4">
        <f t="shared" si="10"/>
        <v>0</v>
      </c>
      <c r="AQ41" s="4">
        <f t="shared" si="10"/>
        <v>0</v>
      </c>
      <c r="AR41" s="4">
        <f t="shared" si="10"/>
        <v>0</v>
      </c>
      <c r="AS41" s="4">
        <f t="shared" si="10"/>
        <v>0</v>
      </c>
      <c r="AT41" s="4">
        <f t="shared" si="10"/>
        <v>0</v>
      </c>
      <c r="AU41" s="4">
        <f t="shared" si="10"/>
        <v>0</v>
      </c>
      <c r="AV41" s="4">
        <f t="shared" si="10"/>
        <v>0</v>
      </c>
      <c r="AW41" s="4">
        <f t="shared" si="10"/>
        <v>0</v>
      </c>
      <c r="AX41" s="4">
        <f t="shared" si="10"/>
        <v>0</v>
      </c>
      <c r="AY41" s="4">
        <f t="shared" si="10"/>
        <v>0</v>
      </c>
      <c r="AZ41" s="4">
        <f t="shared" si="10"/>
        <v>0</v>
      </c>
      <c r="BA41" s="95">
        <f t="shared" si="10"/>
        <v>0</v>
      </c>
      <c r="BB41" s="96"/>
    </row>
    <row r="42" spans="1:54" s="97" customFormat="1" ht="24.75" customHeight="1" thickBot="1">
      <c r="A42" s="39">
        <f t="shared" si="6"/>
        <v>37</v>
      </c>
      <c r="B42" s="184"/>
      <c r="C42" s="197"/>
      <c r="D42" s="186"/>
      <c r="E42" s="186"/>
      <c r="F42" s="187"/>
      <c r="G42" s="186"/>
      <c r="H42" s="188" t="str">
        <f t="shared" si="0"/>
        <v>Non</v>
      </c>
      <c r="I42" s="189">
        <f t="shared" si="1"/>
        <v>0</v>
      </c>
      <c r="J42" s="190"/>
      <c r="K42" s="190">
        <f t="shared" si="2"/>
        <v>0</v>
      </c>
      <c r="L42" s="191"/>
      <c r="M42" s="192"/>
      <c r="N42" s="193"/>
      <c r="O42" s="192"/>
      <c r="P42" s="193"/>
      <c r="Q42" s="194"/>
      <c r="R42" s="195"/>
      <c r="S42" s="192"/>
      <c r="T42" s="195"/>
      <c r="U42" s="194"/>
      <c r="V42" s="195"/>
      <c r="W42" s="192"/>
      <c r="X42" s="195"/>
      <c r="Y42" s="192"/>
      <c r="Z42" s="195"/>
      <c r="AA42" s="194"/>
      <c r="AB42" s="195"/>
      <c r="AC42" s="192"/>
      <c r="AD42" s="193"/>
      <c r="AE42" s="194"/>
      <c r="AF42" s="195"/>
      <c r="AG42" s="192"/>
      <c r="AH42" s="195"/>
      <c r="AI42" s="192"/>
      <c r="AJ42" s="194"/>
      <c r="AK42" s="196"/>
      <c r="AL42" s="4">
        <f t="shared" si="3"/>
        <v>0</v>
      </c>
      <c r="AM42" s="5">
        <f t="shared" si="4"/>
        <v>0</v>
      </c>
      <c r="AN42" s="94">
        <f t="shared" si="7"/>
        <v>0</v>
      </c>
      <c r="AO42" s="4">
        <f t="shared" si="7"/>
        <v>0</v>
      </c>
      <c r="AP42" s="4">
        <f t="shared" si="7"/>
        <v>0</v>
      </c>
      <c r="AQ42" s="4">
        <f t="shared" si="7"/>
        <v>0</v>
      </c>
      <c r="AR42" s="4">
        <f t="shared" si="7"/>
        <v>0</v>
      </c>
      <c r="AS42" s="4">
        <f t="shared" si="7"/>
        <v>0</v>
      </c>
      <c r="AT42" s="4">
        <f t="shared" si="7"/>
        <v>0</v>
      </c>
      <c r="AU42" s="4">
        <f t="shared" si="7"/>
        <v>0</v>
      </c>
      <c r="AV42" s="4">
        <f t="shared" si="7"/>
        <v>0</v>
      </c>
      <c r="AW42" s="4">
        <f t="shared" si="7"/>
        <v>0</v>
      </c>
      <c r="AX42" s="4">
        <f t="shared" si="7"/>
        <v>0</v>
      </c>
      <c r="AY42" s="4">
        <f t="shared" si="7"/>
        <v>0</v>
      </c>
      <c r="AZ42" s="4">
        <f t="shared" si="7"/>
        <v>0</v>
      </c>
      <c r="BA42" s="95">
        <f t="shared" si="7"/>
        <v>0</v>
      </c>
      <c r="BB42" s="96"/>
    </row>
    <row r="43" spans="1:54" s="97" customFormat="1" ht="24.75" customHeight="1" thickBot="1">
      <c r="A43" s="84"/>
      <c r="B43" s="85"/>
      <c r="C43" s="86" t="s">
        <v>6</v>
      </c>
      <c r="D43" s="86"/>
      <c r="E43" s="86"/>
      <c r="F43" s="86"/>
      <c r="G43" s="86"/>
      <c r="H43" s="85"/>
      <c r="I43" s="13"/>
      <c r="J43" s="85"/>
      <c r="K43" s="148"/>
      <c r="L43" s="87">
        <f>COUNT(L$6:L42)</f>
        <v>20</v>
      </c>
      <c r="M43" s="88">
        <f>COUNT(M$6:M42)</f>
        <v>20</v>
      </c>
      <c r="N43" s="89">
        <f>COUNT(N$6:N42)</f>
        <v>12</v>
      </c>
      <c r="O43" s="88">
        <f>COUNT(O$6:O42)</f>
        <v>12</v>
      </c>
      <c r="P43" s="89">
        <f>COUNT(P$6:P42)</f>
        <v>0</v>
      </c>
      <c r="Q43" s="90">
        <f>COUNT(Q$6:Q42)</f>
        <v>0</v>
      </c>
      <c r="R43" s="91">
        <f>COUNT(R$6:R42)</f>
        <v>0</v>
      </c>
      <c r="S43" s="88">
        <f>COUNT(S$6:S42)</f>
        <v>0</v>
      </c>
      <c r="T43" s="91">
        <f>COUNT(T$6:T42)</f>
        <v>0</v>
      </c>
      <c r="U43" s="90">
        <f>COUNT(U$6:U42)</f>
        <v>0</v>
      </c>
      <c r="V43" s="91">
        <f>COUNT(V$6:V42)</f>
        <v>0</v>
      </c>
      <c r="W43" s="88">
        <f>COUNT(W$6:W42)</f>
        <v>0</v>
      </c>
      <c r="X43" s="91">
        <f>COUNT(X$6:X42)</f>
        <v>0</v>
      </c>
      <c r="Y43" s="88">
        <f>COUNT(Y$6:Y42)</f>
        <v>0</v>
      </c>
      <c r="Z43" s="91">
        <f>COUNT(Z$6:Z42)</f>
        <v>0</v>
      </c>
      <c r="AA43" s="90">
        <f>COUNT(AA$6:AA42)</f>
        <v>0</v>
      </c>
      <c r="AB43" s="91">
        <f>COUNT(AB$6:AB42)</f>
        <v>0</v>
      </c>
      <c r="AC43" s="88">
        <f>COUNT(AC$6:AC42)</f>
        <v>0</v>
      </c>
      <c r="AD43" s="89">
        <f>COUNT(AD$6:AD42)</f>
        <v>0</v>
      </c>
      <c r="AE43" s="90">
        <f>COUNT(AE$6:AE42)</f>
        <v>0</v>
      </c>
      <c r="AF43" s="91">
        <f>COUNT(AF$6:AF42)</f>
        <v>0</v>
      </c>
      <c r="AG43" s="88">
        <f>COUNT(AG$6:AG42)</f>
        <v>0</v>
      </c>
      <c r="AH43" s="91">
        <f>COUNT(AH$6:AH42)</f>
        <v>0</v>
      </c>
      <c r="AI43" s="88">
        <f>COUNT(AI$6:AI42)</f>
        <v>0</v>
      </c>
      <c r="AJ43" s="90">
        <f>COUNT(AJ$6:AJ42)</f>
        <v>23</v>
      </c>
      <c r="AK43" s="92">
        <f>COUNT(AK$6:AK42)</f>
        <v>23</v>
      </c>
      <c r="AL43" s="4"/>
      <c r="AM43" s="5"/>
      <c r="AN43" s="125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7"/>
      <c r="BB43" s="96"/>
    </row>
    <row r="44" spans="1:54" ht="23.25" customHeight="1">
      <c r="A44" s="11"/>
      <c r="B44" s="40"/>
      <c r="D44" s="42"/>
      <c r="E44" s="42"/>
      <c r="F44" s="9" t="s">
        <v>15</v>
      </c>
      <c r="G44" s="43">
        <f>Nbcourse</f>
        <v>5</v>
      </c>
      <c r="I44" s="44"/>
      <c r="J44" s="11"/>
      <c r="K44" s="11"/>
      <c r="M44" s="45"/>
      <c r="N44" s="5"/>
      <c r="O44" s="5"/>
      <c r="T44" s="46"/>
      <c r="U44" s="5"/>
      <c r="V44" s="5"/>
      <c r="W44" s="5"/>
      <c r="X44" s="9" t="s">
        <v>16</v>
      </c>
      <c r="Y44" s="10">
        <f>classé/2</f>
        <v>2</v>
      </c>
      <c r="Z44" s="46" t="s">
        <v>17</v>
      </c>
      <c r="AA44" s="5"/>
      <c r="AB44" s="5"/>
      <c r="AC44" s="5"/>
      <c r="AD44" s="5"/>
      <c r="AE44" s="5"/>
      <c r="AF44" s="9"/>
      <c r="AG44" s="10"/>
      <c r="AH44" s="5"/>
      <c r="AI44" s="5"/>
      <c r="AJ44" s="5"/>
      <c r="AK44" s="47"/>
      <c r="AL44" s="47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42"/>
    </row>
    <row r="45" spans="1:54" ht="12.75">
      <c r="A45" s="11"/>
      <c r="B45" s="11"/>
      <c r="C45" s="42"/>
      <c r="D45" s="42"/>
      <c r="E45" s="42"/>
      <c r="F45" s="42"/>
      <c r="G45" s="42"/>
      <c r="H45" s="11"/>
      <c r="I45" s="44"/>
      <c r="J45" s="11"/>
      <c r="K45" s="11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47"/>
      <c r="AL45" s="47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42"/>
    </row>
    <row r="46" spans="1:54" ht="12.75">
      <c r="A46" s="11"/>
      <c r="B46" s="11"/>
      <c r="C46" s="48"/>
      <c r="D46" s="42"/>
      <c r="E46" s="42"/>
      <c r="F46" s="42"/>
      <c r="G46" s="42"/>
      <c r="H46" s="11"/>
      <c r="I46" s="44"/>
      <c r="J46" s="11"/>
      <c r="K46" s="1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47"/>
      <c r="AL46" s="47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42"/>
    </row>
    <row r="47" spans="1:54" ht="12.75">
      <c r="A47" s="11"/>
      <c r="B47" s="11"/>
      <c r="C47" s="48"/>
      <c r="D47" s="42"/>
      <c r="E47" s="42"/>
      <c r="F47" s="42"/>
      <c r="G47" s="42"/>
      <c r="H47" s="11"/>
      <c r="I47" s="44"/>
      <c r="J47" s="11"/>
      <c r="K47" s="1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47"/>
      <c r="AL47" s="47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42"/>
    </row>
    <row r="48" spans="1:54" ht="12.75">
      <c r="A48" s="11"/>
      <c r="B48" s="11"/>
      <c r="C48" s="48"/>
      <c r="D48" s="42"/>
      <c r="E48" s="42"/>
      <c r="F48" s="42"/>
      <c r="G48" s="42"/>
      <c r="H48" s="11"/>
      <c r="I48" s="44"/>
      <c r="J48" s="11"/>
      <c r="K48" s="1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47"/>
      <c r="AL48" s="47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42">
      <formula1>#REF!</formula1>
    </dataValidation>
  </dataValidations>
  <printOptions horizontalCentered="1"/>
  <pageMargins left="0.7874015748031497" right="0.7874015748031497" top="0.5118110236220472" bottom="0.3937007874015748" header="0.1968503937007874" footer="0.1968503937007874"/>
  <pageSetup horizontalDpi="600" verticalDpi="600" orientation="portrait" paperSize="9" scale="68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0"/>
  <dimension ref="A1:BB62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39" width="3.83203125" style="12" customWidth="1"/>
    <col min="40" max="40" width="12.83203125" style="12" bestFit="1" customWidth="1"/>
    <col min="41" max="53" width="3.83203125" style="12" customWidth="1"/>
    <col min="54" max="16384" width="12" style="45" customWidth="1"/>
  </cols>
  <sheetData>
    <row r="1" spans="1:53" s="18" customFormat="1" ht="35.25" customHeight="1">
      <c r="A1" s="17" t="s">
        <v>96</v>
      </c>
      <c r="B1" s="17"/>
      <c r="C1" s="17"/>
      <c r="D1" s="17"/>
      <c r="E1" s="17"/>
      <c r="F1" s="17"/>
      <c r="G1" s="17"/>
      <c r="H1" s="19" t="s">
        <v>97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23" t="s">
        <v>10</v>
      </c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5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216" t="s">
        <v>21</v>
      </c>
      <c r="K3" s="220" t="s">
        <v>24</v>
      </c>
      <c r="L3" s="219">
        <v>41707</v>
      </c>
      <c r="M3" s="215"/>
      <c r="N3" s="215">
        <v>41805</v>
      </c>
      <c r="O3" s="215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5">
        <v>41903</v>
      </c>
      <c r="AK3" s="226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217"/>
      <c r="K4" s="22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218"/>
      <c r="K5" s="222"/>
      <c r="L5" s="137" t="s">
        <v>143</v>
      </c>
      <c r="M5" s="134"/>
      <c r="N5" s="138" t="s">
        <v>202</v>
      </c>
      <c r="O5" s="134"/>
      <c r="P5" s="138"/>
      <c r="Q5" s="134"/>
      <c r="R5" s="138"/>
      <c r="S5" s="134"/>
      <c r="T5" s="139"/>
      <c r="U5" s="134"/>
      <c r="V5" s="139"/>
      <c r="W5" s="134"/>
      <c r="X5" s="139"/>
      <c r="Y5" s="134"/>
      <c r="Z5" s="139"/>
      <c r="AA5" s="134"/>
      <c r="AB5" s="139"/>
      <c r="AC5" s="134"/>
      <c r="AD5" s="139"/>
      <c r="AE5" s="134"/>
      <c r="AF5" s="139"/>
      <c r="AG5" s="134"/>
      <c r="AH5" s="139"/>
      <c r="AI5" s="134"/>
      <c r="AJ5" s="138" t="s">
        <v>64</v>
      </c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51"/>
      <c r="C6" s="128"/>
      <c r="D6" s="113" t="s">
        <v>67</v>
      </c>
      <c r="E6" s="113"/>
      <c r="F6" s="114"/>
      <c r="G6" s="113" t="s">
        <v>48</v>
      </c>
      <c r="H6" s="39" t="str">
        <f aca="true" t="shared" si="0" ref="H6:H37">IF(COUNTA(AK6)&gt;0,IF(COUNTA(L6:AK6)&lt;classé,"Non","Oui"),"Non")</f>
        <v>Oui</v>
      </c>
      <c r="I6" s="115">
        <f aca="true" t="shared" si="1" ref="I6:I37">SUM(L6:AK6)-SUM(AN6:BA6)+K6</f>
        <v>140</v>
      </c>
      <c r="J6" s="116"/>
      <c r="K6" s="147">
        <f aca="true" t="shared" si="2" ref="K6:K51">COUNTIF(L$5:AK$5,$D6)*4</f>
        <v>0</v>
      </c>
      <c r="L6" s="118">
        <v>20</v>
      </c>
      <c r="M6" s="16">
        <v>22</v>
      </c>
      <c r="N6" s="65">
        <v>26</v>
      </c>
      <c r="O6" s="119">
        <v>50</v>
      </c>
      <c r="P6" s="65"/>
      <c r="Q6" s="119"/>
      <c r="R6" s="65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65">
        <v>22</v>
      </c>
      <c r="AK6" s="123">
        <v>15</v>
      </c>
      <c r="AL6" s="4">
        <f aca="true" t="shared" si="3" ref="AL6:AL37">MAX(L6:AK6)</f>
        <v>50</v>
      </c>
      <c r="AM6" s="5">
        <f aca="true" t="shared" si="4" ref="AM6:AM24">COUNTA(L6:AK6)</f>
        <v>6</v>
      </c>
      <c r="AN6" s="94">
        <f aca="true" t="shared" si="5" ref="AN6:BA21">IF($AM6&gt;Nbcourse+AN$3-1-$J6,LARGE($L6:$AK6,Nbcourse+AN$3-$J6),0)</f>
        <v>15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2.5" customHeight="1">
      <c r="A7" s="39">
        <f aca="true" t="shared" si="6" ref="A7:A34">A6+1</f>
        <v>2</v>
      </c>
      <c r="B7" s="51"/>
      <c r="C7" s="56"/>
      <c r="D7" s="57" t="s">
        <v>72</v>
      </c>
      <c r="E7" s="57"/>
      <c r="F7" s="58"/>
      <c r="G7" s="57" t="s">
        <v>46</v>
      </c>
      <c r="H7" s="39" t="str">
        <f t="shared" si="0"/>
        <v>Oui</v>
      </c>
      <c r="I7" s="14">
        <f t="shared" si="1"/>
        <v>135</v>
      </c>
      <c r="J7" s="117"/>
      <c r="K7" s="147">
        <f t="shared" si="2"/>
        <v>0</v>
      </c>
      <c r="L7" s="15">
        <v>1</v>
      </c>
      <c r="M7" s="16">
        <v>14</v>
      </c>
      <c r="N7" s="54">
        <v>40</v>
      </c>
      <c r="O7" s="16">
        <v>22</v>
      </c>
      <c r="P7" s="54"/>
      <c r="Q7" s="16"/>
      <c r="R7" s="54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4">
        <v>19</v>
      </c>
      <c r="AK7" s="82">
        <v>40</v>
      </c>
      <c r="AL7" s="4">
        <f t="shared" si="3"/>
        <v>40</v>
      </c>
      <c r="AM7" s="5">
        <f t="shared" si="4"/>
        <v>6</v>
      </c>
      <c r="AN7" s="94">
        <f t="shared" si="5"/>
        <v>1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6"/>
      <c r="D8" s="57" t="s">
        <v>34</v>
      </c>
      <c r="E8" s="57"/>
      <c r="F8" s="58"/>
      <c r="G8" s="57" t="s">
        <v>48</v>
      </c>
      <c r="H8" s="39" t="str">
        <f t="shared" si="0"/>
        <v>Oui</v>
      </c>
      <c r="I8" s="14">
        <f t="shared" si="1"/>
        <v>132</v>
      </c>
      <c r="J8" s="117">
        <v>2</v>
      </c>
      <c r="K8" s="147">
        <f t="shared" si="2"/>
        <v>0</v>
      </c>
      <c r="L8" s="15">
        <v>32</v>
      </c>
      <c r="M8" s="16">
        <v>32</v>
      </c>
      <c r="N8" s="54">
        <v>0</v>
      </c>
      <c r="O8" s="16">
        <v>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50</v>
      </c>
      <c r="AK8" s="82">
        <v>50</v>
      </c>
      <c r="AL8" s="4">
        <f t="shared" si="3"/>
        <v>50</v>
      </c>
      <c r="AM8" s="5">
        <f t="shared" si="4"/>
        <v>6</v>
      </c>
      <c r="AN8" s="94">
        <f t="shared" si="5"/>
        <v>32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>A8+1</f>
        <v>4</v>
      </c>
      <c r="B9" s="51"/>
      <c r="C9" s="56"/>
      <c r="D9" s="57" t="s">
        <v>139</v>
      </c>
      <c r="E9" s="57"/>
      <c r="F9" s="58"/>
      <c r="G9" s="57" t="s">
        <v>46</v>
      </c>
      <c r="H9" s="39" t="str">
        <f t="shared" si="0"/>
        <v>Oui</v>
      </c>
      <c r="I9" s="14">
        <f t="shared" si="1"/>
        <v>122</v>
      </c>
      <c r="J9" s="117"/>
      <c r="K9" s="147">
        <f t="shared" si="2"/>
        <v>0</v>
      </c>
      <c r="L9" s="15">
        <v>12</v>
      </c>
      <c r="M9" s="16">
        <v>20</v>
      </c>
      <c r="N9" s="54">
        <v>32</v>
      </c>
      <c r="O9" s="16">
        <v>40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12</v>
      </c>
      <c r="AK9" s="82">
        <v>18</v>
      </c>
      <c r="AL9" s="4">
        <f t="shared" si="3"/>
        <v>40</v>
      </c>
      <c r="AM9" s="5">
        <f t="shared" si="4"/>
        <v>6</v>
      </c>
      <c r="AN9" s="94">
        <f t="shared" si="5"/>
        <v>12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>A9+1</f>
        <v>5</v>
      </c>
      <c r="B10" s="51"/>
      <c r="C10" s="56"/>
      <c r="D10" s="57" t="s">
        <v>39</v>
      </c>
      <c r="E10" s="57"/>
      <c r="F10" s="58"/>
      <c r="G10" s="57" t="s">
        <v>46</v>
      </c>
      <c r="H10" s="39" t="str">
        <f t="shared" si="0"/>
        <v>Oui</v>
      </c>
      <c r="I10" s="14">
        <f t="shared" si="1"/>
        <v>110</v>
      </c>
      <c r="J10" s="117"/>
      <c r="K10" s="147">
        <f t="shared" si="2"/>
        <v>0</v>
      </c>
      <c r="L10" s="15">
        <v>15</v>
      </c>
      <c r="M10" s="16">
        <v>15</v>
      </c>
      <c r="N10" s="54">
        <v>20</v>
      </c>
      <c r="O10" s="16">
        <v>20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40</v>
      </c>
      <c r="AK10" s="82">
        <v>10</v>
      </c>
      <c r="AL10" s="4">
        <f t="shared" si="3"/>
        <v>40</v>
      </c>
      <c r="AM10" s="5">
        <f t="shared" si="4"/>
        <v>6</v>
      </c>
      <c r="AN10" s="94">
        <f t="shared" si="5"/>
        <v>10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6"/>
      <c r="D11" s="8" t="s">
        <v>66</v>
      </c>
      <c r="E11" s="8"/>
      <c r="F11" s="53"/>
      <c r="G11" s="8" t="s">
        <v>77</v>
      </c>
      <c r="H11" s="39" t="str">
        <f t="shared" si="0"/>
        <v>Oui</v>
      </c>
      <c r="I11" s="14">
        <f t="shared" si="1"/>
        <v>95</v>
      </c>
      <c r="J11" s="117"/>
      <c r="K11" s="147">
        <f t="shared" si="2"/>
        <v>0</v>
      </c>
      <c r="L11" s="15">
        <v>26</v>
      </c>
      <c r="M11" s="16">
        <v>26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26</v>
      </c>
      <c r="AK11" s="82">
        <v>17</v>
      </c>
      <c r="AL11" s="4">
        <f t="shared" si="3"/>
        <v>26</v>
      </c>
      <c r="AM11" s="5">
        <f t="shared" si="4"/>
        <v>4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2"/>
      <c r="D12" s="8" t="s">
        <v>42</v>
      </c>
      <c r="E12" s="8"/>
      <c r="F12" s="53"/>
      <c r="G12" s="8" t="s">
        <v>50</v>
      </c>
      <c r="H12" s="39" t="str">
        <f t="shared" si="0"/>
        <v>Oui</v>
      </c>
      <c r="I12" s="14">
        <f t="shared" si="1"/>
        <v>76</v>
      </c>
      <c r="J12" s="117"/>
      <c r="K12" s="147">
        <f t="shared" si="2"/>
        <v>0</v>
      </c>
      <c r="L12" s="15">
        <v>19</v>
      </c>
      <c r="M12" s="16">
        <v>13</v>
      </c>
      <c r="N12" s="54">
        <v>18</v>
      </c>
      <c r="O12" s="16">
        <v>11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15</v>
      </c>
      <c r="AK12" s="82">
        <v>8</v>
      </c>
      <c r="AL12" s="4">
        <f t="shared" si="3"/>
        <v>19</v>
      </c>
      <c r="AM12" s="5">
        <f t="shared" si="4"/>
        <v>6</v>
      </c>
      <c r="AN12" s="94">
        <f t="shared" si="5"/>
        <v>8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6"/>
      <c r="D13" s="8" t="s">
        <v>64</v>
      </c>
      <c r="E13" s="8"/>
      <c r="F13" s="53"/>
      <c r="G13" s="8" t="s">
        <v>49</v>
      </c>
      <c r="H13" s="39" t="str">
        <f t="shared" si="0"/>
        <v>Oui</v>
      </c>
      <c r="I13" s="14">
        <f t="shared" si="1"/>
        <v>68</v>
      </c>
      <c r="J13" s="117">
        <v>2</v>
      </c>
      <c r="K13" s="147">
        <f t="shared" si="2"/>
        <v>4</v>
      </c>
      <c r="L13" s="15">
        <v>0</v>
      </c>
      <c r="M13" s="16">
        <v>0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32</v>
      </c>
      <c r="AK13" s="82">
        <v>32</v>
      </c>
      <c r="AL13" s="4">
        <f t="shared" si="3"/>
        <v>32</v>
      </c>
      <c r="AM13" s="5">
        <f t="shared" si="4"/>
        <v>4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2"/>
      <c r="D14" s="8" t="s">
        <v>140</v>
      </c>
      <c r="E14" s="8"/>
      <c r="F14" s="53"/>
      <c r="G14" s="8" t="s">
        <v>141</v>
      </c>
      <c r="H14" s="39" t="str">
        <f t="shared" si="0"/>
        <v>Oui</v>
      </c>
      <c r="I14" s="14">
        <f t="shared" si="1"/>
        <v>65</v>
      </c>
      <c r="J14" s="117"/>
      <c r="K14" s="147">
        <f t="shared" si="2"/>
        <v>0</v>
      </c>
      <c r="L14" s="15">
        <v>1</v>
      </c>
      <c r="M14" s="16">
        <v>1</v>
      </c>
      <c r="N14" s="54">
        <v>19</v>
      </c>
      <c r="O14" s="16">
        <v>26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10</v>
      </c>
      <c r="AK14" s="82">
        <v>9</v>
      </c>
      <c r="AL14" s="4">
        <f t="shared" si="3"/>
        <v>26</v>
      </c>
      <c r="AM14" s="5">
        <f t="shared" si="4"/>
        <v>6</v>
      </c>
      <c r="AN14" s="94">
        <f t="shared" si="5"/>
        <v>1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2"/>
      <c r="D15" s="57" t="s">
        <v>38</v>
      </c>
      <c r="E15" s="57"/>
      <c r="F15" s="58"/>
      <c r="G15" s="57" t="s">
        <v>48</v>
      </c>
      <c r="H15" s="39" t="str">
        <f t="shared" si="0"/>
        <v>Oui</v>
      </c>
      <c r="I15" s="14">
        <f t="shared" si="1"/>
        <v>61</v>
      </c>
      <c r="J15" s="117"/>
      <c r="K15" s="147">
        <f t="shared" si="2"/>
        <v>0</v>
      </c>
      <c r="L15" s="15">
        <v>9</v>
      </c>
      <c r="M15" s="16">
        <v>9</v>
      </c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17</v>
      </c>
      <c r="AK15" s="82">
        <v>26</v>
      </c>
      <c r="AL15" s="4">
        <f t="shared" si="3"/>
        <v>26</v>
      </c>
      <c r="AM15" s="5">
        <f t="shared" si="4"/>
        <v>4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71"/>
      <c r="D16" s="68" t="s">
        <v>147</v>
      </c>
      <c r="E16" s="68"/>
      <c r="F16" s="69"/>
      <c r="G16" s="68" t="s">
        <v>46</v>
      </c>
      <c r="H16" s="39" t="str">
        <f t="shared" si="0"/>
        <v>Oui</v>
      </c>
      <c r="I16" s="14">
        <f t="shared" si="1"/>
        <v>57</v>
      </c>
      <c r="J16" s="124"/>
      <c r="K16" s="147">
        <f t="shared" si="2"/>
        <v>0</v>
      </c>
      <c r="L16" s="70">
        <v>1</v>
      </c>
      <c r="M16" s="64">
        <v>1</v>
      </c>
      <c r="N16" s="65">
        <v>13</v>
      </c>
      <c r="O16" s="64">
        <v>16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>
        <v>13</v>
      </c>
      <c r="AK16" s="83">
        <v>14</v>
      </c>
      <c r="AL16" s="4">
        <f t="shared" si="3"/>
        <v>16</v>
      </c>
      <c r="AM16" s="5">
        <f t="shared" si="4"/>
        <v>6</v>
      </c>
      <c r="AN16" s="94">
        <f t="shared" si="5"/>
        <v>1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2"/>
      <c r="D17" s="57" t="s">
        <v>41</v>
      </c>
      <c r="E17" s="57"/>
      <c r="F17" s="58"/>
      <c r="G17" s="57" t="s">
        <v>49</v>
      </c>
      <c r="H17" s="39" t="str">
        <f t="shared" si="0"/>
        <v>Oui</v>
      </c>
      <c r="I17" s="14">
        <f t="shared" si="1"/>
        <v>55</v>
      </c>
      <c r="J17" s="117"/>
      <c r="K17" s="147">
        <f t="shared" si="2"/>
        <v>0</v>
      </c>
      <c r="L17" s="15">
        <v>1</v>
      </c>
      <c r="M17" s="64">
        <v>8</v>
      </c>
      <c r="N17" s="65">
        <v>14</v>
      </c>
      <c r="O17" s="16">
        <v>12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>
        <v>14</v>
      </c>
      <c r="AK17" s="82">
        <v>7</v>
      </c>
      <c r="AL17" s="4">
        <f t="shared" si="3"/>
        <v>14</v>
      </c>
      <c r="AM17" s="5">
        <f t="shared" si="4"/>
        <v>6</v>
      </c>
      <c r="AN17" s="94">
        <f t="shared" si="5"/>
        <v>1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57" t="s">
        <v>149</v>
      </c>
      <c r="E18" s="57"/>
      <c r="F18" s="58"/>
      <c r="G18" s="57" t="s">
        <v>48</v>
      </c>
      <c r="H18" s="39" t="str">
        <f t="shared" si="0"/>
        <v>Oui</v>
      </c>
      <c r="I18" s="14">
        <f t="shared" si="1"/>
        <v>52</v>
      </c>
      <c r="J18" s="117"/>
      <c r="K18" s="147">
        <f t="shared" si="2"/>
        <v>0</v>
      </c>
      <c r="L18" s="15">
        <v>11</v>
      </c>
      <c r="M18" s="64">
        <v>1</v>
      </c>
      <c r="N18" s="65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>
        <v>18</v>
      </c>
      <c r="AK18" s="82">
        <v>22</v>
      </c>
      <c r="AL18" s="4">
        <f t="shared" si="3"/>
        <v>22</v>
      </c>
      <c r="AM18" s="5">
        <f t="shared" si="4"/>
        <v>4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6"/>
      <c r="D19" s="8" t="s">
        <v>44</v>
      </c>
      <c r="E19" s="8"/>
      <c r="F19" s="53"/>
      <c r="G19" s="8" t="s">
        <v>46</v>
      </c>
      <c r="H19" s="39" t="str">
        <f t="shared" si="0"/>
        <v>Oui</v>
      </c>
      <c r="I19" s="14">
        <f t="shared" si="1"/>
        <v>51</v>
      </c>
      <c r="J19" s="117"/>
      <c r="K19" s="147">
        <f t="shared" si="2"/>
        <v>0</v>
      </c>
      <c r="L19" s="15">
        <v>2</v>
      </c>
      <c r="M19" s="16">
        <v>4</v>
      </c>
      <c r="N19" s="54">
        <v>17</v>
      </c>
      <c r="O19" s="16">
        <v>18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>
        <v>6</v>
      </c>
      <c r="AK19" s="82">
        <v>6</v>
      </c>
      <c r="AL19" s="4">
        <f t="shared" si="3"/>
        <v>18</v>
      </c>
      <c r="AM19" s="5">
        <f t="shared" si="4"/>
        <v>6</v>
      </c>
      <c r="AN19" s="94">
        <f t="shared" si="5"/>
        <v>2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2"/>
      <c r="D20" s="57" t="s">
        <v>138</v>
      </c>
      <c r="E20" s="57"/>
      <c r="F20" s="58"/>
      <c r="G20" s="57" t="s">
        <v>46</v>
      </c>
      <c r="H20" s="39" t="str">
        <f t="shared" si="0"/>
        <v>Oui</v>
      </c>
      <c r="I20" s="14">
        <f t="shared" si="1"/>
        <v>32</v>
      </c>
      <c r="J20" s="117"/>
      <c r="K20" s="147">
        <f t="shared" si="2"/>
        <v>0</v>
      </c>
      <c r="L20" s="15">
        <v>4</v>
      </c>
      <c r="M20" s="16">
        <v>7</v>
      </c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>
        <v>9</v>
      </c>
      <c r="AK20" s="82">
        <v>12</v>
      </c>
      <c r="AL20" s="4">
        <f t="shared" si="3"/>
        <v>12</v>
      </c>
      <c r="AM20" s="5">
        <f t="shared" si="4"/>
        <v>4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</row>
    <row r="21" spans="1:54" s="97" customFormat="1" ht="24.75" customHeight="1" thickBot="1">
      <c r="A21" s="157">
        <f t="shared" si="6"/>
        <v>16</v>
      </c>
      <c r="B21" s="158"/>
      <c r="C21" s="159"/>
      <c r="D21" s="201" t="s">
        <v>75</v>
      </c>
      <c r="E21" s="201"/>
      <c r="F21" s="202"/>
      <c r="G21" s="201" t="s">
        <v>77</v>
      </c>
      <c r="H21" s="157" t="str">
        <f t="shared" si="0"/>
        <v>Oui</v>
      </c>
      <c r="I21" s="162">
        <f t="shared" si="1"/>
        <v>21</v>
      </c>
      <c r="J21" s="163"/>
      <c r="K21" s="164">
        <f t="shared" si="2"/>
        <v>0</v>
      </c>
      <c r="L21" s="165">
        <v>1</v>
      </c>
      <c r="M21" s="166">
        <v>1</v>
      </c>
      <c r="N21" s="167"/>
      <c r="O21" s="166"/>
      <c r="P21" s="167"/>
      <c r="Q21" s="168"/>
      <c r="R21" s="169"/>
      <c r="S21" s="166"/>
      <c r="T21" s="169"/>
      <c r="U21" s="168"/>
      <c r="V21" s="169"/>
      <c r="W21" s="166"/>
      <c r="X21" s="169"/>
      <c r="Y21" s="166"/>
      <c r="Z21" s="169"/>
      <c r="AA21" s="168"/>
      <c r="AB21" s="169"/>
      <c r="AC21" s="166"/>
      <c r="AD21" s="167"/>
      <c r="AE21" s="168"/>
      <c r="AF21" s="169"/>
      <c r="AG21" s="166"/>
      <c r="AH21" s="169"/>
      <c r="AI21" s="166"/>
      <c r="AJ21" s="168">
        <v>8</v>
      </c>
      <c r="AK21" s="170">
        <v>11</v>
      </c>
      <c r="AL21" s="4">
        <f t="shared" si="3"/>
        <v>11</v>
      </c>
      <c r="AM21" s="5">
        <f t="shared" si="4"/>
        <v>4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</row>
    <row r="22" spans="1:54" s="97" customFormat="1" ht="24.75" customHeight="1">
      <c r="A22" s="175">
        <f t="shared" si="6"/>
        <v>17</v>
      </c>
      <c r="B22" s="171"/>
      <c r="C22" s="199"/>
      <c r="D22" s="173" t="s">
        <v>143</v>
      </c>
      <c r="E22" s="173"/>
      <c r="F22" s="174"/>
      <c r="G22" s="173" t="s">
        <v>51</v>
      </c>
      <c r="H22" s="175" t="str">
        <f t="shared" si="0"/>
        <v>Non</v>
      </c>
      <c r="I22" s="176">
        <f t="shared" si="1"/>
        <v>104</v>
      </c>
      <c r="J22" s="177"/>
      <c r="K22" s="177">
        <f t="shared" si="2"/>
        <v>4</v>
      </c>
      <c r="L22" s="178">
        <v>50</v>
      </c>
      <c r="M22" s="179">
        <v>50</v>
      </c>
      <c r="N22" s="180"/>
      <c r="O22" s="179"/>
      <c r="P22" s="180"/>
      <c r="Q22" s="181"/>
      <c r="R22" s="182"/>
      <c r="S22" s="179"/>
      <c r="T22" s="182"/>
      <c r="U22" s="181"/>
      <c r="V22" s="182"/>
      <c r="W22" s="179"/>
      <c r="X22" s="182"/>
      <c r="Y22" s="179"/>
      <c r="Z22" s="182"/>
      <c r="AA22" s="181"/>
      <c r="AB22" s="182"/>
      <c r="AC22" s="179"/>
      <c r="AD22" s="180"/>
      <c r="AE22" s="181"/>
      <c r="AF22" s="182"/>
      <c r="AG22" s="179"/>
      <c r="AH22" s="182"/>
      <c r="AI22" s="179"/>
      <c r="AJ22" s="181"/>
      <c r="AK22" s="183"/>
      <c r="AL22" s="4">
        <f t="shared" si="3"/>
        <v>50</v>
      </c>
      <c r="AM22" s="5">
        <f t="shared" si="4"/>
        <v>2</v>
      </c>
      <c r="AN22" s="94">
        <f aca="true" t="shared" si="7" ref="AN22:BA56">IF($AM22&gt;Nbcourse+AN$3-1-$J22,LARGE($L22:$AK22,Nbcourse+AN$3-$J22),0)</f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188">
        <f t="shared" si="6"/>
        <v>18</v>
      </c>
      <c r="B23" s="184"/>
      <c r="C23" s="185"/>
      <c r="D23" s="186" t="s">
        <v>202</v>
      </c>
      <c r="E23" s="186"/>
      <c r="F23" s="187"/>
      <c r="G23" s="186" t="s">
        <v>203</v>
      </c>
      <c r="H23" s="188" t="str">
        <f t="shared" si="0"/>
        <v>Non</v>
      </c>
      <c r="I23" s="189">
        <f t="shared" si="1"/>
        <v>86</v>
      </c>
      <c r="J23" s="190"/>
      <c r="K23" s="190">
        <f t="shared" si="2"/>
        <v>4</v>
      </c>
      <c r="L23" s="191"/>
      <c r="M23" s="192"/>
      <c r="N23" s="193">
        <v>50</v>
      </c>
      <c r="O23" s="192">
        <v>32</v>
      </c>
      <c r="P23" s="193"/>
      <c r="Q23" s="194"/>
      <c r="R23" s="195"/>
      <c r="S23" s="192"/>
      <c r="T23" s="195"/>
      <c r="U23" s="194"/>
      <c r="V23" s="195"/>
      <c r="W23" s="192"/>
      <c r="X23" s="195"/>
      <c r="Y23" s="192"/>
      <c r="Z23" s="195"/>
      <c r="AA23" s="194"/>
      <c r="AB23" s="195"/>
      <c r="AC23" s="192"/>
      <c r="AD23" s="193"/>
      <c r="AE23" s="194"/>
      <c r="AF23" s="195"/>
      <c r="AG23" s="192"/>
      <c r="AH23" s="195"/>
      <c r="AI23" s="192"/>
      <c r="AJ23" s="194"/>
      <c r="AK23" s="196"/>
      <c r="AL23" s="4">
        <f t="shared" si="3"/>
        <v>50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188">
        <f t="shared" si="6"/>
        <v>19</v>
      </c>
      <c r="B24" s="184"/>
      <c r="C24" s="185"/>
      <c r="D24" s="203" t="s">
        <v>152</v>
      </c>
      <c r="E24" s="203"/>
      <c r="F24" s="204"/>
      <c r="G24" s="203" t="s">
        <v>46</v>
      </c>
      <c r="H24" s="188" t="str">
        <f t="shared" si="0"/>
        <v>Non</v>
      </c>
      <c r="I24" s="189">
        <f t="shared" si="1"/>
        <v>80</v>
      </c>
      <c r="J24" s="190"/>
      <c r="K24" s="190">
        <f t="shared" si="2"/>
        <v>0</v>
      </c>
      <c r="L24" s="191">
        <v>40</v>
      </c>
      <c r="M24" s="192">
        <v>40</v>
      </c>
      <c r="N24" s="193"/>
      <c r="O24" s="192"/>
      <c r="P24" s="193"/>
      <c r="Q24" s="194"/>
      <c r="R24" s="195"/>
      <c r="S24" s="192"/>
      <c r="T24" s="195"/>
      <c r="U24" s="194"/>
      <c r="V24" s="195"/>
      <c r="W24" s="192"/>
      <c r="X24" s="195"/>
      <c r="Y24" s="192"/>
      <c r="Z24" s="195"/>
      <c r="AA24" s="194"/>
      <c r="AB24" s="195"/>
      <c r="AC24" s="192"/>
      <c r="AD24" s="193"/>
      <c r="AE24" s="194"/>
      <c r="AF24" s="195"/>
      <c r="AG24" s="192"/>
      <c r="AH24" s="195"/>
      <c r="AI24" s="192"/>
      <c r="AJ24" s="194"/>
      <c r="AK24" s="196"/>
      <c r="AL24" s="4">
        <f t="shared" si="3"/>
        <v>40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188">
        <f t="shared" si="6"/>
        <v>20</v>
      </c>
      <c r="B25" s="184"/>
      <c r="C25" s="197"/>
      <c r="D25" s="186" t="s">
        <v>137</v>
      </c>
      <c r="E25" s="186"/>
      <c r="F25" s="187"/>
      <c r="G25" s="186" t="s">
        <v>46</v>
      </c>
      <c r="H25" s="188" t="str">
        <f t="shared" si="0"/>
        <v>Non</v>
      </c>
      <c r="I25" s="189">
        <f t="shared" si="1"/>
        <v>51</v>
      </c>
      <c r="J25" s="190"/>
      <c r="K25" s="190">
        <f t="shared" si="2"/>
        <v>0</v>
      </c>
      <c r="L25" s="191">
        <v>7</v>
      </c>
      <c r="M25" s="192">
        <v>12</v>
      </c>
      <c r="N25" s="193">
        <v>15</v>
      </c>
      <c r="O25" s="192">
        <v>17</v>
      </c>
      <c r="P25" s="193"/>
      <c r="Q25" s="194"/>
      <c r="R25" s="195"/>
      <c r="S25" s="192"/>
      <c r="T25" s="195"/>
      <c r="U25" s="194"/>
      <c r="V25" s="195"/>
      <c r="W25" s="192"/>
      <c r="X25" s="195"/>
      <c r="Y25" s="192"/>
      <c r="Z25" s="195"/>
      <c r="AA25" s="194"/>
      <c r="AB25" s="195"/>
      <c r="AC25" s="192"/>
      <c r="AD25" s="193"/>
      <c r="AE25" s="194"/>
      <c r="AF25" s="195"/>
      <c r="AG25" s="192"/>
      <c r="AH25" s="195"/>
      <c r="AI25" s="192"/>
      <c r="AJ25" s="194"/>
      <c r="AK25" s="196"/>
      <c r="AL25" s="4">
        <f t="shared" si="3"/>
        <v>17</v>
      </c>
      <c r="AM25" s="5">
        <f aca="true" t="shared" si="8" ref="AM25:AM34">COUNTA(L25:AK25)</f>
        <v>4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188">
        <f t="shared" si="6"/>
        <v>21</v>
      </c>
      <c r="B26" s="184"/>
      <c r="C26" s="185"/>
      <c r="D26" s="186" t="s">
        <v>204</v>
      </c>
      <c r="E26" s="186"/>
      <c r="F26" s="187"/>
      <c r="G26" s="186" t="s">
        <v>205</v>
      </c>
      <c r="H26" s="188" t="str">
        <f t="shared" si="0"/>
        <v>Non</v>
      </c>
      <c r="I26" s="189">
        <f t="shared" si="1"/>
        <v>41</v>
      </c>
      <c r="J26" s="190"/>
      <c r="K26" s="190">
        <f t="shared" si="2"/>
        <v>0</v>
      </c>
      <c r="L26" s="191"/>
      <c r="M26" s="192"/>
      <c r="N26" s="193">
        <v>22</v>
      </c>
      <c r="O26" s="192">
        <v>19</v>
      </c>
      <c r="P26" s="193"/>
      <c r="Q26" s="194"/>
      <c r="R26" s="195"/>
      <c r="S26" s="192"/>
      <c r="T26" s="195"/>
      <c r="U26" s="194"/>
      <c r="V26" s="195"/>
      <c r="W26" s="192"/>
      <c r="X26" s="195"/>
      <c r="Y26" s="192"/>
      <c r="Z26" s="195"/>
      <c r="AA26" s="194"/>
      <c r="AB26" s="195"/>
      <c r="AC26" s="192"/>
      <c r="AD26" s="193"/>
      <c r="AE26" s="194"/>
      <c r="AF26" s="195"/>
      <c r="AG26" s="192"/>
      <c r="AH26" s="195"/>
      <c r="AI26" s="192"/>
      <c r="AJ26" s="194"/>
      <c r="AK26" s="196"/>
      <c r="AL26" s="4">
        <f t="shared" si="3"/>
        <v>22</v>
      </c>
      <c r="AM26" s="5">
        <f t="shared" si="8"/>
        <v>2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188">
        <f t="shared" si="6"/>
        <v>22</v>
      </c>
      <c r="B27" s="184"/>
      <c r="C27" s="185"/>
      <c r="D27" s="186" t="s">
        <v>155</v>
      </c>
      <c r="E27" s="186"/>
      <c r="F27" s="187"/>
      <c r="G27" s="186" t="s">
        <v>48</v>
      </c>
      <c r="H27" s="188" t="str">
        <f t="shared" si="0"/>
        <v>Non</v>
      </c>
      <c r="I27" s="189">
        <f t="shared" si="1"/>
        <v>41</v>
      </c>
      <c r="J27" s="190"/>
      <c r="K27" s="190">
        <f t="shared" si="2"/>
        <v>0</v>
      </c>
      <c r="L27" s="191">
        <v>22</v>
      </c>
      <c r="M27" s="192">
        <v>19</v>
      </c>
      <c r="N27" s="193"/>
      <c r="O27" s="192"/>
      <c r="P27" s="193"/>
      <c r="Q27" s="194"/>
      <c r="R27" s="195"/>
      <c r="S27" s="192"/>
      <c r="T27" s="195"/>
      <c r="U27" s="194"/>
      <c r="V27" s="195"/>
      <c r="W27" s="192"/>
      <c r="X27" s="195"/>
      <c r="Y27" s="192"/>
      <c r="Z27" s="195"/>
      <c r="AA27" s="194"/>
      <c r="AB27" s="195"/>
      <c r="AC27" s="192"/>
      <c r="AD27" s="193"/>
      <c r="AE27" s="194"/>
      <c r="AF27" s="195"/>
      <c r="AG27" s="192"/>
      <c r="AH27" s="195"/>
      <c r="AI27" s="192"/>
      <c r="AJ27" s="194"/>
      <c r="AK27" s="196"/>
      <c r="AL27" s="4">
        <f t="shared" si="3"/>
        <v>22</v>
      </c>
      <c r="AM27" s="5">
        <f t="shared" si="8"/>
        <v>2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188">
        <f t="shared" si="6"/>
        <v>23</v>
      </c>
      <c r="B28" s="184"/>
      <c r="C28" s="185"/>
      <c r="D28" s="186" t="s">
        <v>234</v>
      </c>
      <c r="E28" s="186"/>
      <c r="F28" s="187"/>
      <c r="G28" s="205" t="s">
        <v>46</v>
      </c>
      <c r="H28" s="188" t="str">
        <f t="shared" si="0"/>
        <v>Non</v>
      </c>
      <c r="I28" s="189">
        <f t="shared" si="1"/>
        <v>39</v>
      </c>
      <c r="J28" s="190"/>
      <c r="K28" s="190">
        <f t="shared" si="2"/>
        <v>0</v>
      </c>
      <c r="L28" s="191"/>
      <c r="M28" s="192"/>
      <c r="N28" s="193"/>
      <c r="O28" s="192"/>
      <c r="P28" s="193"/>
      <c r="Q28" s="194"/>
      <c r="R28" s="195"/>
      <c r="S28" s="192"/>
      <c r="T28" s="195"/>
      <c r="U28" s="194"/>
      <c r="V28" s="195"/>
      <c r="W28" s="192"/>
      <c r="X28" s="195"/>
      <c r="Y28" s="192"/>
      <c r="Z28" s="195"/>
      <c r="AA28" s="194"/>
      <c r="AB28" s="195"/>
      <c r="AC28" s="192"/>
      <c r="AD28" s="193"/>
      <c r="AE28" s="194"/>
      <c r="AF28" s="195"/>
      <c r="AG28" s="192"/>
      <c r="AH28" s="195"/>
      <c r="AI28" s="192"/>
      <c r="AJ28" s="194">
        <v>20</v>
      </c>
      <c r="AK28" s="196">
        <v>19</v>
      </c>
      <c r="AL28" s="4">
        <f t="shared" si="3"/>
        <v>20</v>
      </c>
      <c r="AM28" s="5">
        <f t="shared" si="8"/>
        <v>2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188">
        <f t="shared" si="6"/>
        <v>24</v>
      </c>
      <c r="B29" s="184"/>
      <c r="C29" s="185"/>
      <c r="D29" s="186" t="s">
        <v>148</v>
      </c>
      <c r="E29" s="186"/>
      <c r="F29" s="187"/>
      <c r="G29" s="186" t="s">
        <v>51</v>
      </c>
      <c r="H29" s="188" t="str">
        <f t="shared" si="0"/>
        <v>Non</v>
      </c>
      <c r="I29" s="189">
        <f t="shared" si="1"/>
        <v>36</v>
      </c>
      <c r="J29" s="190"/>
      <c r="K29" s="190">
        <f t="shared" si="2"/>
        <v>0</v>
      </c>
      <c r="L29" s="191">
        <v>18</v>
      </c>
      <c r="M29" s="192">
        <v>18</v>
      </c>
      <c r="N29" s="193"/>
      <c r="O29" s="192"/>
      <c r="P29" s="193"/>
      <c r="Q29" s="194"/>
      <c r="R29" s="195"/>
      <c r="S29" s="192"/>
      <c r="T29" s="195"/>
      <c r="U29" s="194"/>
      <c r="V29" s="195"/>
      <c r="W29" s="192"/>
      <c r="X29" s="195"/>
      <c r="Y29" s="192"/>
      <c r="Z29" s="195"/>
      <c r="AA29" s="194"/>
      <c r="AB29" s="195"/>
      <c r="AC29" s="192"/>
      <c r="AD29" s="193"/>
      <c r="AE29" s="194"/>
      <c r="AF29" s="195"/>
      <c r="AG29" s="192"/>
      <c r="AH29" s="195"/>
      <c r="AI29" s="192"/>
      <c r="AJ29" s="194"/>
      <c r="AK29" s="196"/>
      <c r="AL29" s="4">
        <f t="shared" si="3"/>
        <v>18</v>
      </c>
      <c r="AM29" s="5">
        <f t="shared" si="8"/>
        <v>2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188">
        <f t="shared" si="6"/>
        <v>25</v>
      </c>
      <c r="B30" s="184"/>
      <c r="C30" s="197"/>
      <c r="D30" s="186" t="s">
        <v>35</v>
      </c>
      <c r="E30" s="186"/>
      <c r="F30" s="187"/>
      <c r="G30" s="186" t="s">
        <v>49</v>
      </c>
      <c r="H30" s="188" t="str">
        <f t="shared" si="0"/>
        <v>Non</v>
      </c>
      <c r="I30" s="189">
        <f t="shared" si="1"/>
        <v>34</v>
      </c>
      <c r="J30" s="190"/>
      <c r="K30" s="190">
        <f t="shared" si="2"/>
        <v>0</v>
      </c>
      <c r="L30" s="191">
        <v>17</v>
      </c>
      <c r="M30" s="192">
        <v>17</v>
      </c>
      <c r="N30" s="193"/>
      <c r="O30" s="192"/>
      <c r="P30" s="193"/>
      <c r="Q30" s="194"/>
      <c r="R30" s="195"/>
      <c r="S30" s="192"/>
      <c r="T30" s="195"/>
      <c r="U30" s="194"/>
      <c r="V30" s="195"/>
      <c r="W30" s="192"/>
      <c r="X30" s="195"/>
      <c r="Y30" s="192"/>
      <c r="Z30" s="195"/>
      <c r="AA30" s="194"/>
      <c r="AB30" s="195"/>
      <c r="AC30" s="192"/>
      <c r="AD30" s="193"/>
      <c r="AE30" s="194"/>
      <c r="AF30" s="195"/>
      <c r="AG30" s="192"/>
      <c r="AH30" s="195"/>
      <c r="AI30" s="192"/>
      <c r="AJ30" s="194"/>
      <c r="AK30" s="196"/>
      <c r="AL30" s="4">
        <f t="shared" si="3"/>
        <v>17</v>
      </c>
      <c r="AM30" s="5">
        <f t="shared" si="8"/>
        <v>2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188">
        <f t="shared" si="6"/>
        <v>26</v>
      </c>
      <c r="B31" s="184"/>
      <c r="C31" s="185"/>
      <c r="D31" s="186" t="s">
        <v>73</v>
      </c>
      <c r="E31" s="186"/>
      <c r="F31" s="187"/>
      <c r="G31" s="186" t="s">
        <v>78</v>
      </c>
      <c r="H31" s="188" t="str">
        <f t="shared" si="0"/>
        <v>Non</v>
      </c>
      <c r="I31" s="189">
        <f t="shared" si="1"/>
        <v>32</v>
      </c>
      <c r="J31" s="190"/>
      <c r="K31" s="190">
        <f t="shared" si="2"/>
        <v>0</v>
      </c>
      <c r="L31" s="191">
        <v>16</v>
      </c>
      <c r="M31" s="192">
        <v>16</v>
      </c>
      <c r="N31" s="193"/>
      <c r="O31" s="192"/>
      <c r="P31" s="193"/>
      <c r="Q31" s="194"/>
      <c r="R31" s="195"/>
      <c r="S31" s="192"/>
      <c r="T31" s="195"/>
      <c r="U31" s="194"/>
      <c r="V31" s="195"/>
      <c r="W31" s="192"/>
      <c r="X31" s="195"/>
      <c r="Y31" s="192"/>
      <c r="Z31" s="195"/>
      <c r="AA31" s="194"/>
      <c r="AB31" s="195"/>
      <c r="AC31" s="192"/>
      <c r="AD31" s="193"/>
      <c r="AE31" s="194"/>
      <c r="AF31" s="195"/>
      <c r="AG31" s="192"/>
      <c r="AH31" s="195"/>
      <c r="AI31" s="192"/>
      <c r="AJ31" s="194"/>
      <c r="AK31" s="196"/>
      <c r="AL31" s="4">
        <f t="shared" si="3"/>
        <v>16</v>
      </c>
      <c r="AM31" s="5">
        <f t="shared" si="8"/>
        <v>2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188">
        <f t="shared" si="6"/>
        <v>27</v>
      </c>
      <c r="B32" s="184"/>
      <c r="C32" s="185"/>
      <c r="D32" s="186" t="s">
        <v>235</v>
      </c>
      <c r="E32" s="186"/>
      <c r="F32" s="187"/>
      <c r="G32" s="205" t="s">
        <v>225</v>
      </c>
      <c r="H32" s="188" t="str">
        <f t="shared" si="0"/>
        <v>Non</v>
      </c>
      <c r="I32" s="189">
        <f t="shared" si="1"/>
        <v>29</v>
      </c>
      <c r="J32" s="190"/>
      <c r="K32" s="190">
        <f t="shared" si="2"/>
        <v>0</v>
      </c>
      <c r="L32" s="191"/>
      <c r="M32" s="192"/>
      <c r="N32" s="193"/>
      <c r="O32" s="192"/>
      <c r="P32" s="193"/>
      <c r="Q32" s="194"/>
      <c r="R32" s="195"/>
      <c r="S32" s="192"/>
      <c r="T32" s="195"/>
      <c r="U32" s="194"/>
      <c r="V32" s="195"/>
      <c r="W32" s="192"/>
      <c r="X32" s="195"/>
      <c r="Y32" s="192"/>
      <c r="Z32" s="195"/>
      <c r="AA32" s="194"/>
      <c r="AB32" s="195"/>
      <c r="AC32" s="192"/>
      <c r="AD32" s="193"/>
      <c r="AE32" s="194"/>
      <c r="AF32" s="195"/>
      <c r="AG32" s="192"/>
      <c r="AH32" s="195"/>
      <c r="AI32" s="192"/>
      <c r="AJ32" s="194">
        <v>16</v>
      </c>
      <c r="AK32" s="196">
        <v>13</v>
      </c>
      <c r="AL32" s="4">
        <f t="shared" si="3"/>
        <v>16</v>
      </c>
      <c r="AM32" s="5">
        <f t="shared" si="8"/>
        <v>2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188">
        <f t="shared" si="6"/>
        <v>28</v>
      </c>
      <c r="B33" s="184"/>
      <c r="C33" s="185"/>
      <c r="D33" s="186" t="s">
        <v>206</v>
      </c>
      <c r="E33" s="186"/>
      <c r="F33" s="187"/>
      <c r="G33" s="205" t="s">
        <v>51</v>
      </c>
      <c r="H33" s="188" t="str">
        <f t="shared" si="0"/>
        <v>Non</v>
      </c>
      <c r="I33" s="189">
        <f t="shared" si="1"/>
        <v>29</v>
      </c>
      <c r="J33" s="190"/>
      <c r="K33" s="190">
        <f t="shared" si="2"/>
        <v>0</v>
      </c>
      <c r="L33" s="191"/>
      <c r="M33" s="192"/>
      <c r="N33" s="193">
        <v>16</v>
      </c>
      <c r="O33" s="192">
        <v>13</v>
      </c>
      <c r="P33" s="193"/>
      <c r="Q33" s="194"/>
      <c r="R33" s="195"/>
      <c r="S33" s="192"/>
      <c r="T33" s="195"/>
      <c r="U33" s="194"/>
      <c r="V33" s="195"/>
      <c r="W33" s="192"/>
      <c r="X33" s="195"/>
      <c r="Y33" s="192"/>
      <c r="Z33" s="195"/>
      <c r="AA33" s="194"/>
      <c r="AB33" s="195"/>
      <c r="AC33" s="192"/>
      <c r="AD33" s="193"/>
      <c r="AE33" s="194"/>
      <c r="AF33" s="195"/>
      <c r="AG33" s="192"/>
      <c r="AH33" s="195"/>
      <c r="AI33" s="192"/>
      <c r="AJ33" s="194"/>
      <c r="AK33" s="196"/>
      <c r="AL33" s="4">
        <f t="shared" si="3"/>
        <v>16</v>
      </c>
      <c r="AM33" s="5">
        <f t="shared" si="8"/>
        <v>2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t="shared" si="7"/>
        <v>0</v>
      </c>
      <c r="AR33" s="4">
        <f t="shared" si="7"/>
        <v>0</v>
      </c>
      <c r="AS33" s="4">
        <f t="shared" si="7"/>
        <v>0</v>
      </c>
      <c r="AT33" s="4">
        <f t="shared" si="7"/>
        <v>0</v>
      </c>
      <c r="AU33" s="4">
        <f t="shared" si="7"/>
        <v>0</v>
      </c>
      <c r="AV33" s="4">
        <f t="shared" si="7"/>
        <v>0</v>
      </c>
      <c r="AW33" s="4">
        <f t="shared" si="7"/>
        <v>0</v>
      </c>
      <c r="AX33" s="4">
        <f t="shared" si="7"/>
        <v>0</v>
      </c>
      <c r="AY33" s="4">
        <f t="shared" si="7"/>
        <v>0</v>
      </c>
      <c r="AZ33" s="4">
        <f t="shared" si="7"/>
        <v>0</v>
      </c>
      <c r="BA33" s="95">
        <f t="shared" si="7"/>
        <v>0</v>
      </c>
      <c r="BB33" s="96"/>
    </row>
    <row r="34" spans="1:54" s="97" customFormat="1" ht="24.75" customHeight="1">
      <c r="A34" s="188">
        <f t="shared" si="6"/>
        <v>29</v>
      </c>
      <c r="B34" s="184"/>
      <c r="C34" s="185"/>
      <c r="D34" s="186" t="s">
        <v>236</v>
      </c>
      <c r="E34" s="186"/>
      <c r="F34" s="187"/>
      <c r="G34" s="205" t="s">
        <v>49</v>
      </c>
      <c r="H34" s="188" t="str">
        <f t="shared" si="0"/>
        <v>Non</v>
      </c>
      <c r="I34" s="189">
        <f t="shared" si="1"/>
        <v>27</v>
      </c>
      <c r="J34" s="190"/>
      <c r="K34" s="190">
        <f t="shared" si="2"/>
        <v>0</v>
      </c>
      <c r="L34" s="191"/>
      <c r="M34" s="192"/>
      <c r="N34" s="193"/>
      <c r="O34" s="192"/>
      <c r="P34" s="193"/>
      <c r="Q34" s="194"/>
      <c r="R34" s="195"/>
      <c r="S34" s="192"/>
      <c r="T34" s="195"/>
      <c r="U34" s="194"/>
      <c r="V34" s="195"/>
      <c r="W34" s="192"/>
      <c r="X34" s="195"/>
      <c r="Y34" s="192"/>
      <c r="Z34" s="195"/>
      <c r="AA34" s="194"/>
      <c r="AB34" s="195"/>
      <c r="AC34" s="192"/>
      <c r="AD34" s="193"/>
      <c r="AE34" s="194"/>
      <c r="AF34" s="195"/>
      <c r="AG34" s="192"/>
      <c r="AH34" s="195"/>
      <c r="AI34" s="192"/>
      <c r="AJ34" s="194">
        <v>7</v>
      </c>
      <c r="AK34" s="196">
        <v>20</v>
      </c>
      <c r="AL34" s="4">
        <f t="shared" si="3"/>
        <v>20</v>
      </c>
      <c r="AM34" s="5">
        <f t="shared" si="8"/>
        <v>2</v>
      </c>
      <c r="AN34" s="94">
        <f t="shared" si="7"/>
        <v>0</v>
      </c>
      <c r="AO34" s="4">
        <f t="shared" si="7"/>
        <v>0</v>
      </c>
      <c r="AP34" s="4">
        <f t="shared" si="7"/>
        <v>0</v>
      </c>
      <c r="AQ34" s="4">
        <f t="shared" si="7"/>
        <v>0</v>
      </c>
      <c r="AR34" s="4">
        <f t="shared" si="7"/>
        <v>0</v>
      </c>
      <c r="AS34" s="4">
        <f t="shared" si="7"/>
        <v>0</v>
      </c>
      <c r="AT34" s="4">
        <f t="shared" si="7"/>
        <v>0</v>
      </c>
      <c r="AU34" s="4">
        <f t="shared" si="7"/>
        <v>0</v>
      </c>
      <c r="AV34" s="4">
        <f t="shared" si="7"/>
        <v>0</v>
      </c>
      <c r="AW34" s="4">
        <f t="shared" si="7"/>
        <v>0</v>
      </c>
      <c r="AX34" s="4">
        <f t="shared" si="7"/>
        <v>0</v>
      </c>
      <c r="AY34" s="4">
        <f t="shared" si="7"/>
        <v>0</v>
      </c>
      <c r="AZ34" s="4">
        <f t="shared" si="7"/>
        <v>0</v>
      </c>
      <c r="BA34" s="95">
        <f t="shared" si="7"/>
        <v>0</v>
      </c>
      <c r="BB34" s="96"/>
    </row>
    <row r="35" spans="1:54" s="97" customFormat="1" ht="24.75" customHeight="1">
      <c r="A35" s="188">
        <f aca="true" t="shared" si="9" ref="A35:A56">A34+1</f>
        <v>30</v>
      </c>
      <c r="B35" s="184"/>
      <c r="C35" s="185"/>
      <c r="D35" s="186" t="s">
        <v>237</v>
      </c>
      <c r="E35" s="186"/>
      <c r="F35" s="187"/>
      <c r="G35" s="205" t="s">
        <v>51</v>
      </c>
      <c r="H35" s="188" t="str">
        <f t="shared" si="0"/>
        <v>Non</v>
      </c>
      <c r="I35" s="189">
        <f t="shared" si="1"/>
        <v>27</v>
      </c>
      <c r="J35" s="190"/>
      <c r="K35" s="190">
        <f t="shared" si="2"/>
        <v>0</v>
      </c>
      <c r="L35" s="191"/>
      <c r="M35" s="192"/>
      <c r="N35" s="193"/>
      <c r="O35" s="192"/>
      <c r="P35" s="193"/>
      <c r="Q35" s="194"/>
      <c r="R35" s="195"/>
      <c r="S35" s="192"/>
      <c r="T35" s="195"/>
      <c r="U35" s="194"/>
      <c r="V35" s="195"/>
      <c r="W35" s="192"/>
      <c r="X35" s="195"/>
      <c r="Y35" s="192"/>
      <c r="Z35" s="195"/>
      <c r="AA35" s="194"/>
      <c r="AB35" s="195"/>
      <c r="AC35" s="192"/>
      <c r="AD35" s="193"/>
      <c r="AE35" s="194"/>
      <c r="AF35" s="195"/>
      <c r="AG35" s="192"/>
      <c r="AH35" s="195"/>
      <c r="AI35" s="192"/>
      <c r="AJ35" s="194">
        <v>11</v>
      </c>
      <c r="AK35" s="196">
        <v>16</v>
      </c>
      <c r="AL35" s="4">
        <f t="shared" si="3"/>
        <v>16</v>
      </c>
      <c r="AM35" s="5">
        <f aca="true" t="shared" si="10" ref="AM35:AM55">COUNTA(L35:AK35)</f>
        <v>2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>
      <c r="A36" s="188">
        <f t="shared" si="9"/>
        <v>31</v>
      </c>
      <c r="B36" s="184"/>
      <c r="C36" s="185"/>
      <c r="D36" s="186" t="s">
        <v>207</v>
      </c>
      <c r="E36" s="186"/>
      <c r="F36" s="187"/>
      <c r="G36" s="205" t="s">
        <v>141</v>
      </c>
      <c r="H36" s="188" t="str">
        <f t="shared" si="0"/>
        <v>Non</v>
      </c>
      <c r="I36" s="189">
        <f t="shared" si="1"/>
        <v>27</v>
      </c>
      <c r="J36" s="190"/>
      <c r="K36" s="190">
        <f t="shared" si="2"/>
        <v>0</v>
      </c>
      <c r="L36" s="191"/>
      <c r="M36" s="192"/>
      <c r="N36" s="193">
        <v>12</v>
      </c>
      <c r="O36" s="192">
        <v>15</v>
      </c>
      <c r="P36" s="193"/>
      <c r="Q36" s="194"/>
      <c r="R36" s="195"/>
      <c r="S36" s="192"/>
      <c r="T36" s="195"/>
      <c r="U36" s="194"/>
      <c r="V36" s="195"/>
      <c r="W36" s="192"/>
      <c r="X36" s="195"/>
      <c r="Y36" s="192"/>
      <c r="Z36" s="195"/>
      <c r="AA36" s="194"/>
      <c r="AB36" s="195"/>
      <c r="AC36" s="192"/>
      <c r="AD36" s="193"/>
      <c r="AE36" s="194"/>
      <c r="AF36" s="195"/>
      <c r="AG36" s="192"/>
      <c r="AH36" s="195"/>
      <c r="AI36" s="192"/>
      <c r="AJ36" s="194"/>
      <c r="AK36" s="196"/>
      <c r="AL36" s="4">
        <f t="shared" si="3"/>
        <v>15</v>
      </c>
      <c r="AM36" s="5">
        <f t="shared" si="10"/>
        <v>2</v>
      </c>
      <c r="AN36" s="94">
        <f t="shared" si="7"/>
        <v>0</v>
      </c>
      <c r="AO36" s="4">
        <f t="shared" si="7"/>
        <v>0</v>
      </c>
      <c r="AP36" s="4">
        <f t="shared" si="7"/>
        <v>0</v>
      </c>
      <c r="AQ36" s="4">
        <f t="shared" si="7"/>
        <v>0</v>
      </c>
      <c r="AR36" s="4">
        <f t="shared" si="7"/>
        <v>0</v>
      </c>
      <c r="AS36" s="4">
        <f t="shared" si="7"/>
        <v>0</v>
      </c>
      <c r="AT36" s="4">
        <f t="shared" si="7"/>
        <v>0</v>
      </c>
      <c r="AU36" s="4">
        <f t="shared" si="7"/>
        <v>0</v>
      </c>
      <c r="AV36" s="4">
        <f t="shared" si="7"/>
        <v>0</v>
      </c>
      <c r="AW36" s="4">
        <f t="shared" si="7"/>
        <v>0</v>
      </c>
      <c r="AX36" s="4">
        <f t="shared" si="7"/>
        <v>0</v>
      </c>
      <c r="AY36" s="4">
        <f t="shared" si="7"/>
        <v>0</v>
      </c>
      <c r="AZ36" s="4">
        <f t="shared" si="7"/>
        <v>0</v>
      </c>
      <c r="BA36" s="95">
        <f t="shared" si="7"/>
        <v>0</v>
      </c>
      <c r="BB36" s="96"/>
    </row>
    <row r="37" spans="1:54" s="97" customFormat="1" ht="24.75" customHeight="1">
      <c r="A37" s="188">
        <f t="shared" si="9"/>
        <v>32</v>
      </c>
      <c r="B37" s="184"/>
      <c r="C37" s="197"/>
      <c r="D37" s="203" t="s">
        <v>40</v>
      </c>
      <c r="E37" s="203"/>
      <c r="F37" s="204"/>
      <c r="G37" s="203" t="s">
        <v>46</v>
      </c>
      <c r="H37" s="188" t="str">
        <f t="shared" si="0"/>
        <v>Non</v>
      </c>
      <c r="I37" s="189">
        <f t="shared" si="1"/>
        <v>27</v>
      </c>
      <c r="J37" s="190"/>
      <c r="K37" s="190">
        <f t="shared" si="2"/>
        <v>0</v>
      </c>
      <c r="L37" s="191">
        <v>1</v>
      </c>
      <c r="M37" s="192">
        <v>1</v>
      </c>
      <c r="N37" s="193">
        <v>11</v>
      </c>
      <c r="O37" s="192">
        <v>14</v>
      </c>
      <c r="P37" s="193"/>
      <c r="Q37" s="194"/>
      <c r="R37" s="195"/>
      <c r="S37" s="192"/>
      <c r="T37" s="195"/>
      <c r="U37" s="194"/>
      <c r="V37" s="195"/>
      <c r="W37" s="192"/>
      <c r="X37" s="195"/>
      <c r="Y37" s="192"/>
      <c r="Z37" s="195"/>
      <c r="AA37" s="194"/>
      <c r="AB37" s="195"/>
      <c r="AC37" s="192"/>
      <c r="AD37" s="193"/>
      <c r="AE37" s="194"/>
      <c r="AF37" s="195"/>
      <c r="AG37" s="192"/>
      <c r="AH37" s="195"/>
      <c r="AI37" s="192"/>
      <c r="AJ37" s="194"/>
      <c r="AK37" s="196"/>
      <c r="AL37" s="4">
        <f t="shared" si="3"/>
        <v>14</v>
      </c>
      <c r="AM37" s="5">
        <f t="shared" si="10"/>
        <v>4</v>
      </c>
      <c r="AN37" s="94">
        <f t="shared" si="7"/>
        <v>0</v>
      </c>
      <c r="AO37" s="4">
        <f t="shared" si="7"/>
        <v>0</v>
      </c>
      <c r="AP37" s="4">
        <f t="shared" si="7"/>
        <v>0</v>
      </c>
      <c r="AQ37" s="4">
        <f t="shared" si="7"/>
        <v>0</v>
      </c>
      <c r="AR37" s="4">
        <f t="shared" si="7"/>
        <v>0</v>
      </c>
      <c r="AS37" s="4">
        <f t="shared" si="7"/>
        <v>0</v>
      </c>
      <c r="AT37" s="4">
        <f t="shared" si="7"/>
        <v>0</v>
      </c>
      <c r="AU37" s="4">
        <f t="shared" si="7"/>
        <v>0</v>
      </c>
      <c r="AV37" s="4">
        <f t="shared" si="7"/>
        <v>0</v>
      </c>
      <c r="AW37" s="4">
        <f t="shared" si="7"/>
        <v>0</v>
      </c>
      <c r="AX37" s="4">
        <f t="shared" si="7"/>
        <v>0</v>
      </c>
      <c r="AY37" s="4">
        <f t="shared" si="7"/>
        <v>0</v>
      </c>
      <c r="AZ37" s="4">
        <f t="shared" si="7"/>
        <v>0</v>
      </c>
      <c r="BA37" s="95">
        <f t="shared" si="7"/>
        <v>0</v>
      </c>
      <c r="BB37" s="96"/>
    </row>
    <row r="38" spans="1:54" s="97" customFormat="1" ht="24.75" customHeight="1">
      <c r="A38" s="188">
        <f t="shared" si="9"/>
        <v>33</v>
      </c>
      <c r="B38" s="184"/>
      <c r="C38" s="185"/>
      <c r="D38" s="186" t="s">
        <v>145</v>
      </c>
      <c r="E38" s="186"/>
      <c r="F38" s="187"/>
      <c r="G38" s="186" t="s">
        <v>50</v>
      </c>
      <c r="H38" s="188" t="str">
        <f aca="true" t="shared" si="11" ref="H38:H56">IF(COUNTA(AK38)&gt;0,IF(COUNTA(L38:AK38)&lt;classé,"Non","Oui"),"Non")</f>
        <v>Non</v>
      </c>
      <c r="I38" s="189">
        <f aca="true" t="shared" si="12" ref="I38:I56">SUM(L38:AK38)-SUM(AN38:BA38)+K38</f>
        <v>20</v>
      </c>
      <c r="J38" s="190"/>
      <c r="K38" s="190">
        <f t="shared" si="2"/>
        <v>0</v>
      </c>
      <c r="L38" s="191">
        <v>10</v>
      </c>
      <c r="M38" s="192">
        <v>10</v>
      </c>
      <c r="N38" s="193"/>
      <c r="O38" s="192"/>
      <c r="P38" s="193"/>
      <c r="Q38" s="194"/>
      <c r="R38" s="195"/>
      <c r="S38" s="192"/>
      <c r="T38" s="195"/>
      <c r="U38" s="194"/>
      <c r="V38" s="195"/>
      <c r="W38" s="192"/>
      <c r="X38" s="195"/>
      <c r="Y38" s="192"/>
      <c r="Z38" s="195"/>
      <c r="AA38" s="194"/>
      <c r="AB38" s="195"/>
      <c r="AC38" s="192"/>
      <c r="AD38" s="193"/>
      <c r="AE38" s="194"/>
      <c r="AF38" s="195"/>
      <c r="AG38" s="192"/>
      <c r="AH38" s="195"/>
      <c r="AI38" s="192"/>
      <c r="AJ38" s="194"/>
      <c r="AK38" s="196"/>
      <c r="AL38" s="4">
        <f aca="true" t="shared" si="13" ref="AL38:AL69">MAX(L38:AK38)</f>
        <v>10</v>
      </c>
      <c r="AM38" s="5">
        <f t="shared" si="10"/>
        <v>2</v>
      </c>
      <c r="AN38" s="94">
        <f t="shared" si="7"/>
        <v>0</v>
      </c>
      <c r="AO38" s="4">
        <f t="shared" si="7"/>
        <v>0</v>
      </c>
      <c r="AP38" s="4">
        <f t="shared" si="7"/>
        <v>0</v>
      </c>
      <c r="AQ38" s="4">
        <f t="shared" si="7"/>
        <v>0</v>
      </c>
      <c r="AR38" s="4">
        <f t="shared" si="7"/>
        <v>0</v>
      </c>
      <c r="AS38" s="4">
        <f t="shared" si="7"/>
        <v>0</v>
      </c>
      <c r="AT38" s="4">
        <f t="shared" si="7"/>
        <v>0</v>
      </c>
      <c r="AU38" s="4">
        <f t="shared" si="7"/>
        <v>0</v>
      </c>
      <c r="AV38" s="4">
        <f t="shared" si="7"/>
        <v>0</v>
      </c>
      <c r="AW38" s="4">
        <f t="shared" si="7"/>
        <v>0</v>
      </c>
      <c r="AX38" s="4">
        <f t="shared" si="7"/>
        <v>0</v>
      </c>
      <c r="AY38" s="4">
        <f t="shared" si="7"/>
        <v>0</v>
      </c>
      <c r="AZ38" s="4">
        <f t="shared" si="7"/>
        <v>0</v>
      </c>
      <c r="BA38" s="95">
        <f t="shared" si="7"/>
        <v>0</v>
      </c>
      <c r="BB38" s="96"/>
    </row>
    <row r="39" spans="1:54" s="97" customFormat="1" ht="24.75" customHeight="1">
      <c r="A39" s="188">
        <f t="shared" si="9"/>
        <v>34</v>
      </c>
      <c r="B39" s="184"/>
      <c r="C39" s="197"/>
      <c r="D39" s="203" t="s">
        <v>151</v>
      </c>
      <c r="E39" s="203"/>
      <c r="F39" s="204"/>
      <c r="G39" s="203" t="s">
        <v>50</v>
      </c>
      <c r="H39" s="188" t="str">
        <f t="shared" si="11"/>
        <v>Non</v>
      </c>
      <c r="I39" s="189">
        <f t="shared" si="12"/>
        <v>18</v>
      </c>
      <c r="J39" s="190"/>
      <c r="K39" s="190">
        <f t="shared" si="2"/>
        <v>0</v>
      </c>
      <c r="L39" s="191">
        <v>13</v>
      </c>
      <c r="M39" s="192">
        <v>5</v>
      </c>
      <c r="N39" s="193"/>
      <c r="O39" s="192"/>
      <c r="P39" s="193"/>
      <c r="Q39" s="194"/>
      <c r="R39" s="195"/>
      <c r="S39" s="192"/>
      <c r="T39" s="195"/>
      <c r="U39" s="194"/>
      <c r="V39" s="195"/>
      <c r="W39" s="192"/>
      <c r="X39" s="195"/>
      <c r="Y39" s="192"/>
      <c r="Z39" s="195"/>
      <c r="AA39" s="194"/>
      <c r="AB39" s="195"/>
      <c r="AC39" s="192"/>
      <c r="AD39" s="193"/>
      <c r="AE39" s="194"/>
      <c r="AF39" s="195"/>
      <c r="AG39" s="192"/>
      <c r="AH39" s="195"/>
      <c r="AI39" s="192"/>
      <c r="AJ39" s="194"/>
      <c r="AK39" s="196"/>
      <c r="AL39" s="4">
        <f t="shared" si="13"/>
        <v>13</v>
      </c>
      <c r="AM39" s="5">
        <f t="shared" si="10"/>
        <v>2</v>
      </c>
      <c r="AN39" s="94">
        <f t="shared" si="7"/>
        <v>0</v>
      </c>
      <c r="AO39" s="4">
        <f t="shared" si="7"/>
        <v>0</v>
      </c>
      <c r="AP39" s="4">
        <f t="shared" si="7"/>
        <v>0</v>
      </c>
      <c r="AQ39" s="4">
        <f aca="true" t="shared" si="14" ref="AQ39:BA44">IF($AM39&gt;Nbcourse+AQ$3-1-$J39,LARGE($L39:$AK39,Nbcourse+AQ$3-$J39),0)</f>
        <v>0</v>
      </c>
      <c r="AR39" s="4">
        <f t="shared" si="14"/>
        <v>0</v>
      </c>
      <c r="AS39" s="4">
        <f t="shared" si="14"/>
        <v>0</v>
      </c>
      <c r="AT39" s="4">
        <f t="shared" si="14"/>
        <v>0</v>
      </c>
      <c r="AU39" s="4">
        <f t="shared" si="14"/>
        <v>0</v>
      </c>
      <c r="AV39" s="4">
        <f t="shared" si="14"/>
        <v>0</v>
      </c>
      <c r="AW39" s="4">
        <f t="shared" si="14"/>
        <v>0</v>
      </c>
      <c r="AX39" s="4">
        <f t="shared" si="14"/>
        <v>0</v>
      </c>
      <c r="AY39" s="4">
        <f t="shared" si="14"/>
        <v>0</v>
      </c>
      <c r="AZ39" s="4">
        <f t="shared" si="14"/>
        <v>0</v>
      </c>
      <c r="BA39" s="95">
        <f t="shared" si="14"/>
        <v>0</v>
      </c>
      <c r="BB39" s="96"/>
    </row>
    <row r="40" spans="1:54" s="97" customFormat="1" ht="24.75" customHeight="1">
      <c r="A40" s="188">
        <f t="shared" si="9"/>
        <v>35</v>
      </c>
      <c r="B40" s="184"/>
      <c r="C40" s="185"/>
      <c r="D40" s="186" t="s">
        <v>142</v>
      </c>
      <c r="E40" s="186"/>
      <c r="F40" s="187"/>
      <c r="G40" s="186" t="s">
        <v>48</v>
      </c>
      <c r="H40" s="188" t="str">
        <f t="shared" si="11"/>
        <v>Non</v>
      </c>
      <c r="I40" s="189">
        <f t="shared" si="12"/>
        <v>15</v>
      </c>
      <c r="J40" s="190"/>
      <c r="K40" s="190">
        <f t="shared" si="2"/>
        <v>0</v>
      </c>
      <c r="L40" s="191">
        <v>14</v>
      </c>
      <c r="M40" s="192">
        <v>1</v>
      </c>
      <c r="N40" s="193"/>
      <c r="O40" s="192"/>
      <c r="P40" s="193"/>
      <c r="Q40" s="194"/>
      <c r="R40" s="195"/>
      <c r="S40" s="192"/>
      <c r="T40" s="195"/>
      <c r="U40" s="194"/>
      <c r="V40" s="195"/>
      <c r="W40" s="192"/>
      <c r="X40" s="195"/>
      <c r="Y40" s="192"/>
      <c r="Z40" s="195"/>
      <c r="AA40" s="194"/>
      <c r="AB40" s="195"/>
      <c r="AC40" s="192"/>
      <c r="AD40" s="193"/>
      <c r="AE40" s="194"/>
      <c r="AF40" s="195"/>
      <c r="AG40" s="192"/>
      <c r="AH40" s="195"/>
      <c r="AI40" s="192"/>
      <c r="AJ40" s="194"/>
      <c r="AK40" s="196"/>
      <c r="AL40" s="4">
        <f t="shared" si="13"/>
        <v>14</v>
      </c>
      <c r="AM40" s="5">
        <f t="shared" si="10"/>
        <v>2</v>
      </c>
      <c r="AN40" s="94">
        <f aca="true" t="shared" si="15" ref="AN40:BA55">IF($AM40&gt;Nbcourse+AN$3-1-$J40,LARGE($L40:$AK40,Nbcourse+AN$3-$J40),0)</f>
        <v>0</v>
      </c>
      <c r="AO40" s="4">
        <f t="shared" si="15"/>
        <v>0</v>
      </c>
      <c r="AP40" s="4">
        <f t="shared" si="15"/>
        <v>0</v>
      </c>
      <c r="AQ40" s="4">
        <f t="shared" si="14"/>
        <v>0</v>
      </c>
      <c r="AR40" s="4">
        <f t="shared" si="14"/>
        <v>0</v>
      </c>
      <c r="AS40" s="4">
        <f t="shared" si="14"/>
        <v>0</v>
      </c>
      <c r="AT40" s="4">
        <f t="shared" si="14"/>
        <v>0</v>
      </c>
      <c r="AU40" s="4">
        <f t="shared" si="14"/>
        <v>0</v>
      </c>
      <c r="AV40" s="4">
        <f t="shared" si="14"/>
        <v>0</v>
      </c>
      <c r="AW40" s="4">
        <f t="shared" si="14"/>
        <v>0</v>
      </c>
      <c r="AX40" s="4">
        <f t="shared" si="14"/>
        <v>0</v>
      </c>
      <c r="AY40" s="4">
        <f t="shared" si="14"/>
        <v>0</v>
      </c>
      <c r="AZ40" s="4">
        <f t="shared" si="14"/>
        <v>0</v>
      </c>
      <c r="BA40" s="95">
        <f t="shared" si="14"/>
        <v>0</v>
      </c>
      <c r="BB40" s="96"/>
    </row>
    <row r="41" spans="1:54" s="97" customFormat="1" ht="24.75" customHeight="1">
      <c r="A41" s="188">
        <f t="shared" si="9"/>
        <v>36</v>
      </c>
      <c r="B41" s="184"/>
      <c r="C41" s="197"/>
      <c r="D41" s="186" t="s">
        <v>153</v>
      </c>
      <c r="E41" s="186"/>
      <c r="F41" s="187"/>
      <c r="G41" s="186" t="s">
        <v>49</v>
      </c>
      <c r="H41" s="188" t="str">
        <f t="shared" si="11"/>
        <v>Non</v>
      </c>
      <c r="I41" s="189">
        <f t="shared" si="12"/>
        <v>14</v>
      </c>
      <c r="J41" s="190"/>
      <c r="K41" s="190">
        <f t="shared" si="2"/>
        <v>0</v>
      </c>
      <c r="L41" s="191">
        <v>8</v>
      </c>
      <c r="M41" s="192">
        <v>6</v>
      </c>
      <c r="N41" s="193"/>
      <c r="O41" s="192"/>
      <c r="P41" s="193"/>
      <c r="Q41" s="194"/>
      <c r="R41" s="195"/>
      <c r="S41" s="192"/>
      <c r="T41" s="195"/>
      <c r="U41" s="194"/>
      <c r="V41" s="195"/>
      <c r="W41" s="192"/>
      <c r="X41" s="195"/>
      <c r="Y41" s="192"/>
      <c r="Z41" s="195"/>
      <c r="AA41" s="194"/>
      <c r="AB41" s="195"/>
      <c r="AC41" s="192"/>
      <c r="AD41" s="193"/>
      <c r="AE41" s="194"/>
      <c r="AF41" s="195"/>
      <c r="AG41" s="192"/>
      <c r="AH41" s="195"/>
      <c r="AI41" s="192"/>
      <c r="AJ41" s="194"/>
      <c r="AK41" s="196"/>
      <c r="AL41" s="4">
        <f t="shared" si="13"/>
        <v>8</v>
      </c>
      <c r="AM41" s="5">
        <f t="shared" si="10"/>
        <v>2</v>
      </c>
      <c r="AN41" s="94">
        <f t="shared" si="15"/>
        <v>0</v>
      </c>
      <c r="AO41" s="4">
        <f t="shared" si="15"/>
        <v>0</v>
      </c>
      <c r="AP41" s="4">
        <f t="shared" si="15"/>
        <v>0</v>
      </c>
      <c r="AQ41" s="4">
        <f t="shared" si="14"/>
        <v>0</v>
      </c>
      <c r="AR41" s="4">
        <f t="shared" si="14"/>
        <v>0</v>
      </c>
      <c r="AS41" s="4">
        <f t="shared" si="14"/>
        <v>0</v>
      </c>
      <c r="AT41" s="4">
        <f t="shared" si="14"/>
        <v>0</v>
      </c>
      <c r="AU41" s="4">
        <f t="shared" si="14"/>
        <v>0</v>
      </c>
      <c r="AV41" s="4">
        <f t="shared" si="14"/>
        <v>0</v>
      </c>
      <c r="AW41" s="4">
        <f t="shared" si="14"/>
        <v>0</v>
      </c>
      <c r="AX41" s="4">
        <f t="shared" si="14"/>
        <v>0</v>
      </c>
      <c r="AY41" s="4">
        <f t="shared" si="14"/>
        <v>0</v>
      </c>
      <c r="AZ41" s="4">
        <f t="shared" si="14"/>
        <v>0</v>
      </c>
      <c r="BA41" s="95">
        <f t="shared" si="14"/>
        <v>0</v>
      </c>
      <c r="BB41" s="96"/>
    </row>
    <row r="42" spans="1:54" s="97" customFormat="1" ht="24.75" customHeight="1">
      <c r="A42" s="188">
        <f t="shared" si="9"/>
        <v>37</v>
      </c>
      <c r="B42" s="184"/>
      <c r="C42" s="185"/>
      <c r="D42" s="203" t="s">
        <v>37</v>
      </c>
      <c r="E42" s="203"/>
      <c r="F42" s="204"/>
      <c r="G42" s="203" t="s">
        <v>50</v>
      </c>
      <c r="H42" s="188" t="str">
        <f t="shared" si="11"/>
        <v>Non</v>
      </c>
      <c r="I42" s="189">
        <f t="shared" si="12"/>
        <v>12</v>
      </c>
      <c r="J42" s="190"/>
      <c r="K42" s="190">
        <f t="shared" si="2"/>
        <v>0</v>
      </c>
      <c r="L42" s="191">
        <v>1</v>
      </c>
      <c r="M42" s="192">
        <v>11</v>
      </c>
      <c r="N42" s="193"/>
      <c r="O42" s="192"/>
      <c r="P42" s="193"/>
      <c r="Q42" s="194"/>
      <c r="R42" s="195"/>
      <c r="S42" s="192"/>
      <c r="T42" s="195"/>
      <c r="U42" s="194"/>
      <c r="V42" s="195"/>
      <c r="W42" s="192"/>
      <c r="X42" s="195"/>
      <c r="Y42" s="192"/>
      <c r="Z42" s="195"/>
      <c r="AA42" s="194"/>
      <c r="AB42" s="195"/>
      <c r="AC42" s="192"/>
      <c r="AD42" s="193"/>
      <c r="AE42" s="194"/>
      <c r="AF42" s="195"/>
      <c r="AG42" s="192"/>
      <c r="AH42" s="195"/>
      <c r="AI42" s="192"/>
      <c r="AJ42" s="194"/>
      <c r="AK42" s="196"/>
      <c r="AL42" s="4">
        <f t="shared" si="13"/>
        <v>11</v>
      </c>
      <c r="AM42" s="5">
        <f t="shared" si="10"/>
        <v>2</v>
      </c>
      <c r="AN42" s="94">
        <f t="shared" si="15"/>
        <v>0</v>
      </c>
      <c r="AO42" s="4">
        <f t="shared" si="15"/>
        <v>0</v>
      </c>
      <c r="AP42" s="4">
        <f t="shared" si="15"/>
        <v>0</v>
      </c>
      <c r="AQ42" s="4">
        <f t="shared" si="14"/>
        <v>0</v>
      </c>
      <c r="AR42" s="4">
        <f t="shared" si="14"/>
        <v>0</v>
      </c>
      <c r="AS42" s="4">
        <f t="shared" si="14"/>
        <v>0</v>
      </c>
      <c r="AT42" s="4">
        <f t="shared" si="14"/>
        <v>0</v>
      </c>
      <c r="AU42" s="4">
        <f t="shared" si="14"/>
        <v>0</v>
      </c>
      <c r="AV42" s="4">
        <f t="shared" si="14"/>
        <v>0</v>
      </c>
      <c r="AW42" s="4">
        <f t="shared" si="14"/>
        <v>0</v>
      </c>
      <c r="AX42" s="4">
        <f t="shared" si="14"/>
        <v>0</v>
      </c>
      <c r="AY42" s="4">
        <f t="shared" si="14"/>
        <v>0</v>
      </c>
      <c r="AZ42" s="4">
        <f t="shared" si="14"/>
        <v>0</v>
      </c>
      <c r="BA42" s="95">
        <f t="shared" si="14"/>
        <v>0</v>
      </c>
      <c r="BB42" s="96"/>
    </row>
    <row r="43" spans="1:54" s="97" customFormat="1" ht="24.75" customHeight="1" thickBot="1">
      <c r="A43" s="188">
        <f t="shared" si="9"/>
        <v>38</v>
      </c>
      <c r="B43" s="184"/>
      <c r="C43" s="197"/>
      <c r="D43" s="186" t="s">
        <v>144</v>
      </c>
      <c r="E43" s="186"/>
      <c r="F43" s="187"/>
      <c r="G43" s="186" t="s">
        <v>51</v>
      </c>
      <c r="H43" s="188" t="str">
        <f t="shared" si="11"/>
        <v>Non</v>
      </c>
      <c r="I43" s="189">
        <f t="shared" si="12"/>
        <v>8</v>
      </c>
      <c r="J43" s="190"/>
      <c r="K43" s="190">
        <f t="shared" si="2"/>
        <v>0</v>
      </c>
      <c r="L43" s="191">
        <v>6</v>
      </c>
      <c r="M43" s="192">
        <v>2</v>
      </c>
      <c r="N43" s="193"/>
      <c r="O43" s="192"/>
      <c r="P43" s="193"/>
      <c r="Q43" s="194"/>
      <c r="R43" s="195"/>
      <c r="S43" s="192"/>
      <c r="T43" s="195"/>
      <c r="U43" s="194"/>
      <c r="V43" s="195"/>
      <c r="W43" s="192"/>
      <c r="X43" s="195"/>
      <c r="Y43" s="192"/>
      <c r="Z43" s="195"/>
      <c r="AA43" s="194"/>
      <c r="AB43" s="195"/>
      <c r="AC43" s="192"/>
      <c r="AD43" s="193"/>
      <c r="AE43" s="194"/>
      <c r="AF43" s="195"/>
      <c r="AG43" s="192"/>
      <c r="AH43" s="195"/>
      <c r="AI43" s="192"/>
      <c r="AJ43" s="194"/>
      <c r="AK43" s="196"/>
      <c r="AL43" s="4">
        <f t="shared" si="13"/>
        <v>6</v>
      </c>
      <c r="AM43" s="5">
        <f t="shared" si="10"/>
        <v>2</v>
      </c>
      <c r="AN43" s="94">
        <f t="shared" si="15"/>
        <v>0</v>
      </c>
      <c r="AO43" s="4">
        <f t="shared" si="15"/>
        <v>0</v>
      </c>
      <c r="AP43" s="4">
        <f t="shared" si="15"/>
        <v>0</v>
      </c>
      <c r="AQ43" s="4">
        <f t="shared" si="14"/>
        <v>0</v>
      </c>
      <c r="AR43" s="4">
        <f t="shared" si="14"/>
        <v>0</v>
      </c>
      <c r="AS43" s="4">
        <f t="shared" si="14"/>
        <v>0</v>
      </c>
      <c r="AT43" s="4">
        <f t="shared" si="14"/>
        <v>0</v>
      </c>
      <c r="AU43" s="4">
        <f t="shared" si="14"/>
        <v>0</v>
      </c>
      <c r="AV43" s="4">
        <f t="shared" si="14"/>
        <v>0</v>
      </c>
      <c r="AW43" s="4">
        <f t="shared" si="14"/>
        <v>0</v>
      </c>
      <c r="AX43" s="4">
        <f t="shared" si="14"/>
        <v>0</v>
      </c>
      <c r="AY43" s="4">
        <f t="shared" si="14"/>
        <v>0</v>
      </c>
      <c r="AZ43" s="4">
        <f t="shared" si="14"/>
        <v>0</v>
      </c>
      <c r="BA43" s="95">
        <f t="shared" si="14"/>
        <v>0</v>
      </c>
      <c r="BB43" s="96"/>
    </row>
    <row r="44" spans="1:54" s="97" customFormat="1" ht="24.75" customHeight="1" hidden="1">
      <c r="A44" s="188">
        <f t="shared" si="9"/>
        <v>39</v>
      </c>
      <c r="B44" s="184"/>
      <c r="C44" s="197"/>
      <c r="D44" s="186" t="s">
        <v>93</v>
      </c>
      <c r="E44" s="186"/>
      <c r="F44" s="187"/>
      <c r="G44" s="205" t="s">
        <v>49</v>
      </c>
      <c r="H44" s="188" t="str">
        <f t="shared" si="11"/>
        <v>Non</v>
      </c>
      <c r="I44" s="189">
        <f t="shared" si="12"/>
        <v>6</v>
      </c>
      <c r="J44" s="190"/>
      <c r="K44" s="190">
        <f t="shared" si="2"/>
        <v>0</v>
      </c>
      <c r="L44" s="191">
        <v>5</v>
      </c>
      <c r="M44" s="192">
        <v>1</v>
      </c>
      <c r="N44" s="193"/>
      <c r="O44" s="192"/>
      <c r="P44" s="193"/>
      <c r="Q44" s="194"/>
      <c r="R44" s="195"/>
      <c r="S44" s="192"/>
      <c r="T44" s="195"/>
      <c r="U44" s="194"/>
      <c r="V44" s="195"/>
      <c r="W44" s="192"/>
      <c r="X44" s="195"/>
      <c r="Y44" s="192"/>
      <c r="Z44" s="195"/>
      <c r="AA44" s="194"/>
      <c r="AB44" s="195"/>
      <c r="AC44" s="192"/>
      <c r="AD44" s="193"/>
      <c r="AE44" s="194"/>
      <c r="AF44" s="195"/>
      <c r="AG44" s="192"/>
      <c r="AH44" s="195"/>
      <c r="AI44" s="192"/>
      <c r="AJ44" s="194"/>
      <c r="AK44" s="196"/>
      <c r="AL44" s="4">
        <f t="shared" si="13"/>
        <v>5</v>
      </c>
      <c r="AM44" s="5">
        <f t="shared" si="10"/>
        <v>2</v>
      </c>
      <c r="AN44" s="94">
        <f t="shared" si="15"/>
        <v>0</v>
      </c>
      <c r="AO44" s="4">
        <f t="shared" si="15"/>
        <v>0</v>
      </c>
      <c r="AP44" s="4">
        <f t="shared" si="15"/>
        <v>0</v>
      </c>
      <c r="AQ44" s="4">
        <f t="shared" si="14"/>
        <v>0</v>
      </c>
      <c r="AR44" s="4">
        <f t="shared" si="14"/>
        <v>0</v>
      </c>
      <c r="AS44" s="4">
        <f t="shared" si="14"/>
        <v>0</v>
      </c>
      <c r="AT44" s="4">
        <f t="shared" si="14"/>
        <v>0</v>
      </c>
      <c r="AU44" s="4">
        <f t="shared" si="14"/>
        <v>0</v>
      </c>
      <c r="AV44" s="4">
        <f t="shared" si="14"/>
        <v>0</v>
      </c>
      <c r="AW44" s="4">
        <f t="shared" si="14"/>
        <v>0</v>
      </c>
      <c r="AX44" s="4">
        <f t="shared" si="14"/>
        <v>0</v>
      </c>
      <c r="AY44" s="4">
        <f t="shared" si="14"/>
        <v>0</v>
      </c>
      <c r="AZ44" s="4">
        <f t="shared" si="14"/>
        <v>0</v>
      </c>
      <c r="BA44" s="95">
        <f t="shared" si="14"/>
        <v>0</v>
      </c>
      <c r="BB44" s="96"/>
    </row>
    <row r="45" spans="1:54" s="97" customFormat="1" ht="24.75" customHeight="1" hidden="1">
      <c r="A45" s="188">
        <f t="shared" si="9"/>
        <v>40</v>
      </c>
      <c r="B45" s="184"/>
      <c r="C45" s="197"/>
      <c r="D45" s="186" t="s">
        <v>136</v>
      </c>
      <c r="E45" s="186"/>
      <c r="F45" s="187"/>
      <c r="G45" s="186" t="s">
        <v>126</v>
      </c>
      <c r="H45" s="188" t="str">
        <f t="shared" si="11"/>
        <v>Non</v>
      </c>
      <c r="I45" s="189">
        <f t="shared" si="12"/>
        <v>4</v>
      </c>
      <c r="J45" s="190"/>
      <c r="K45" s="190">
        <f t="shared" si="2"/>
        <v>0</v>
      </c>
      <c r="L45" s="191">
        <v>3</v>
      </c>
      <c r="M45" s="192">
        <v>1</v>
      </c>
      <c r="N45" s="193"/>
      <c r="O45" s="192"/>
      <c r="P45" s="193"/>
      <c r="Q45" s="194"/>
      <c r="R45" s="195"/>
      <c r="S45" s="192"/>
      <c r="T45" s="195"/>
      <c r="U45" s="194"/>
      <c r="V45" s="195"/>
      <c r="W45" s="192"/>
      <c r="X45" s="195"/>
      <c r="Y45" s="192"/>
      <c r="Z45" s="195"/>
      <c r="AA45" s="194"/>
      <c r="AB45" s="195"/>
      <c r="AC45" s="192"/>
      <c r="AD45" s="193"/>
      <c r="AE45" s="194"/>
      <c r="AF45" s="195"/>
      <c r="AG45" s="192"/>
      <c r="AH45" s="195"/>
      <c r="AI45" s="192"/>
      <c r="AJ45" s="194"/>
      <c r="AK45" s="196"/>
      <c r="AL45" s="4">
        <f t="shared" si="13"/>
        <v>3</v>
      </c>
      <c r="AM45" s="5">
        <f t="shared" si="10"/>
        <v>2</v>
      </c>
      <c r="AN45" s="94">
        <f t="shared" si="15"/>
        <v>0</v>
      </c>
      <c r="AO45" s="4">
        <f t="shared" si="15"/>
        <v>0</v>
      </c>
      <c r="AP45" s="4">
        <f t="shared" si="15"/>
        <v>0</v>
      </c>
      <c r="AQ45" s="4">
        <f aca="true" t="shared" si="16" ref="AQ45:BA46">IF($AM45&gt;Nbcourse+AQ$3-1-$J45,LARGE($L45:$AK45,Nbcourse+AQ$3-$J45),0)</f>
        <v>0</v>
      </c>
      <c r="AR45" s="4">
        <f t="shared" si="16"/>
        <v>0</v>
      </c>
      <c r="AS45" s="4">
        <f t="shared" si="16"/>
        <v>0</v>
      </c>
      <c r="AT45" s="4">
        <f t="shared" si="16"/>
        <v>0</v>
      </c>
      <c r="AU45" s="4">
        <f t="shared" si="16"/>
        <v>0</v>
      </c>
      <c r="AV45" s="4">
        <f t="shared" si="16"/>
        <v>0</v>
      </c>
      <c r="AW45" s="4">
        <f t="shared" si="16"/>
        <v>0</v>
      </c>
      <c r="AX45" s="4">
        <f t="shared" si="16"/>
        <v>0</v>
      </c>
      <c r="AY45" s="4">
        <f t="shared" si="16"/>
        <v>0</v>
      </c>
      <c r="AZ45" s="4">
        <f t="shared" si="16"/>
        <v>0</v>
      </c>
      <c r="BA45" s="95">
        <f t="shared" si="16"/>
        <v>0</v>
      </c>
      <c r="BB45" s="96"/>
    </row>
    <row r="46" spans="1:54" s="97" customFormat="1" ht="24.75" customHeight="1" hidden="1">
      <c r="A46" s="188">
        <f t="shared" si="9"/>
        <v>41</v>
      </c>
      <c r="B46" s="184"/>
      <c r="C46" s="197"/>
      <c r="D46" s="186" t="s">
        <v>154</v>
      </c>
      <c r="E46" s="186"/>
      <c r="F46" s="187"/>
      <c r="G46" s="186" t="s">
        <v>50</v>
      </c>
      <c r="H46" s="188" t="str">
        <f t="shared" si="11"/>
        <v>Non</v>
      </c>
      <c r="I46" s="189">
        <f t="shared" si="12"/>
        <v>4</v>
      </c>
      <c r="J46" s="190"/>
      <c r="K46" s="190">
        <f t="shared" si="2"/>
        <v>0</v>
      </c>
      <c r="L46" s="191">
        <v>1</v>
      </c>
      <c r="M46" s="192">
        <v>3</v>
      </c>
      <c r="N46" s="193"/>
      <c r="O46" s="192"/>
      <c r="P46" s="193"/>
      <c r="Q46" s="194"/>
      <c r="R46" s="195"/>
      <c r="S46" s="192"/>
      <c r="T46" s="195"/>
      <c r="U46" s="194"/>
      <c r="V46" s="195"/>
      <c r="W46" s="192"/>
      <c r="X46" s="195"/>
      <c r="Y46" s="192"/>
      <c r="Z46" s="195"/>
      <c r="AA46" s="194"/>
      <c r="AB46" s="195"/>
      <c r="AC46" s="192"/>
      <c r="AD46" s="193"/>
      <c r="AE46" s="194"/>
      <c r="AF46" s="195"/>
      <c r="AG46" s="192"/>
      <c r="AH46" s="195"/>
      <c r="AI46" s="192"/>
      <c r="AJ46" s="194"/>
      <c r="AK46" s="196"/>
      <c r="AL46" s="4">
        <f t="shared" si="13"/>
        <v>3</v>
      </c>
      <c r="AM46" s="5">
        <f t="shared" si="10"/>
        <v>2</v>
      </c>
      <c r="AN46" s="94">
        <f t="shared" si="15"/>
        <v>0</v>
      </c>
      <c r="AO46" s="4">
        <f t="shared" si="15"/>
        <v>0</v>
      </c>
      <c r="AP46" s="4">
        <f t="shared" si="15"/>
        <v>0</v>
      </c>
      <c r="AQ46" s="4">
        <f t="shared" si="16"/>
        <v>0</v>
      </c>
      <c r="AR46" s="4">
        <f t="shared" si="16"/>
        <v>0</v>
      </c>
      <c r="AS46" s="4">
        <f t="shared" si="16"/>
        <v>0</v>
      </c>
      <c r="AT46" s="4">
        <f t="shared" si="16"/>
        <v>0</v>
      </c>
      <c r="AU46" s="4">
        <f t="shared" si="16"/>
        <v>0</v>
      </c>
      <c r="AV46" s="4">
        <f t="shared" si="16"/>
        <v>0</v>
      </c>
      <c r="AW46" s="4">
        <f t="shared" si="16"/>
        <v>0</v>
      </c>
      <c r="AX46" s="4">
        <f t="shared" si="16"/>
        <v>0</v>
      </c>
      <c r="AY46" s="4">
        <f t="shared" si="16"/>
        <v>0</v>
      </c>
      <c r="AZ46" s="4">
        <f t="shared" si="16"/>
        <v>0</v>
      </c>
      <c r="BA46" s="95">
        <f t="shared" si="16"/>
        <v>0</v>
      </c>
      <c r="BB46" s="96"/>
    </row>
    <row r="47" spans="1:54" s="97" customFormat="1" ht="24.75" customHeight="1" hidden="1">
      <c r="A47" s="188">
        <f t="shared" si="9"/>
        <v>42</v>
      </c>
      <c r="B47" s="184"/>
      <c r="C47" s="185"/>
      <c r="D47" s="186" t="s">
        <v>33</v>
      </c>
      <c r="E47" s="186"/>
      <c r="F47" s="187"/>
      <c r="G47" s="186" t="s">
        <v>45</v>
      </c>
      <c r="H47" s="188" t="str">
        <f t="shared" si="11"/>
        <v>Non</v>
      </c>
      <c r="I47" s="189">
        <f t="shared" si="12"/>
        <v>2</v>
      </c>
      <c r="J47" s="190"/>
      <c r="K47" s="190">
        <f t="shared" si="2"/>
        <v>0</v>
      </c>
      <c r="L47" s="191">
        <v>1</v>
      </c>
      <c r="M47" s="192">
        <v>1</v>
      </c>
      <c r="N47" s="193"/>
      <c r="O47" s="192"/>
      <c r="P47" s="193"/>
      <c r="Q47" s="194"/>
      <c r="R47" s="195"/>
      <c r="S47" s="192"/>
      <c r="T47" s="195"/>
      <c r="U47" s="194"/>
      <c r="V47" s="195"/>
      <c r="W47" s="192"/>
      <c r="X47" s="195"/>
      <c r="Y47" s="192"/>
      <c r="Z47" s="195"/>
      <c r="AA47" s="194"/>
      <c r="AB47" s="195"/>
      <c r="AC47" s="192"/>
      <c r="AD47" s="193"/>
      <c r="AE47" s="194"/>
      <c r="AF47" s="195"/>
      <c r="AG47" s="192"/>
      <c r="AH47" s="195"/>
      <c r="AI47" s="192"/>
      <c r="AJ47" s="194"/>
      <c r="AK47" s="196"/>
      <c r="AL47" s="4">
        <f t="shared" si="13"/>
        <v>1</v>
      </c>
      <c r="AM47" s="5">
        <f t="shared" si="10"/>
        <v>2</v>
      </c>
      <c r="AN47" s="94">
        <f t="shared" si="15"/>
        <v>0</v>
      </c>
      <c r="AO47" s="4">
        <f t="shared" si="15"/>
        <v>0</v>
      </c>
      <c r="AP47" s="4">
        <f t="shared" si="15"/>
        <v>0</v>
      </c>
      <c r="AQ47" s="4">
        <f t="shared" si="15"/>
        <v>0</v>
      </c>
      <c r="AR47" s="4">
        <f t="shared" si="15"/>
        <v>0</v>
      </c>
      <c r="AS47" s="4">
        <f t="shared" si="15"/>
        <v>0</v>
      </c>
      <c r="AT47" s="4">
        <f t="shared" si="15"/>
        <v>0</v>
      </c>
      <c r="AU47" s="4">
        <f t="shared" si="15"/>
        <v>0</v>
      </c>
      <c r="AV47" s="4">
        <f t="shared" si="15"/>
        <v>0</v>
      </c>
      <c r="AW47" s="4">
        <f t="shared" si="15"/>
        <v>0</v>
      </c>
      <c r="AX47" s="4">
        <f t="shared" si="15"/>
        <v>0</v>
      </c>
      <c r="AY47" s="4">
        <f t="shared" si="15"/>
        <v>0</v>
      </c>
      <c r="AZ47" s="4">
        <f t="shared" si="15"/>
        <v>0</v>
      </c>
      <c r="BA47" s="95">
        <f t="shared" si="15"/>
        <v>0</v>
      </c>
      <c r="BB47" s="96"/>
    </row>
    <row r="48" spans="1:54" s="97" customFormat="1" ht="24.75" customHeight="1" hidden="1">
      <c r="A48" s="188">
        <f t="shared" si="9"/>
        <v>43</v>
      </c>
      <c r="B48" s="184"/>
      <c r="C48" s="197"/>
      <c r="D48" s="186" t="s">
        <v>146</v>
      </c>
      <c r="E48" s="186"/>
      <c r="F48" s="187"/>
      <c r="G48" s="186" t="s">
        <v>48</v>
      </c>
      <c r="H48" s="188" t="str">
        <f t="shared" si="11"/>
        <v>Non</v>
      </c>
      <c r="I48" s="189">
        <f t="shared" si="12"/>
        <v>2</v>
      </c>
      <c r="J48" s="190"/>
      <c r="K48" s="190">
        <f t="shared" si="2"/>
        <v>0</v>
      </c>
      <c r="L48" s="191">
        <v>1</v>
      </c>
      <c r="M48" s="192">
        <v>1</v>
      </c>
      <c r="N48" s="193"/>
      <c r="O48" s="192"/>
      <c r="P48" s="193"/>
      <c r="Q48" s="194"/>
      <c r="R48" s="195"/>
      <c r="S48" s="192"/>
      <c r="T48" s="195"/>
      <c r="U48" s="194"/>
      <c r="V48" s="195"/>
      <c r="W48" s="192"/>
      <c r="X48" s="195"/>
      <c r="Y48" s="192"/>
      <c r="Z48" s="195"/>
      <c r="AA48" s="194"/>
      <c r="AB48" s="195"/>
      <c r="AC48" s="192"/>
      <c r="AD48" s="193"/>
      <c r="AE48" s="194"/>
      <c r="AF48" s="195"/>
      <c r="AG48" s="192"/>
      <c r="AH48" s="195"/>
      <c r="AI48" s="192"/>
      <c r="AJ48" s="194"/>
      <c r="AK48" s="196"/>
      <c r="AL48" s="4">
        <f t="shared" si="13"/>
        <v>1</v>
      </c>
      <c r="AM48" s="5">
        <f t="shared" si="10"/>
        <v>2</v>
      </c>
      <c r="AN48" s="94">
        <f t="shared" si="15"/>
        <v>0</v>
      </c>
      <c r="AO48" s="4">
        <f t="shared" si="15"/>
        <v>0</v>
      </c>
      <c r="AP48" s="4">
        <f t="shared" si="15"/>
        <v>0</v>
      </c>
      <c r="AQ48" s="4">
        <f t="shared" si="15"/>
        <v>0</v>
      </c>
      <c r="AR48" s="4">
        <f t="shared" si="15"/>
        <v>0</v>
      </c>
      <c r="AS48" s="4">
        <f t="shared" si="15"/>
        <v>0</v>
      </c>
      <c r="AT48" s="4">
        <f t="shared" si="15"/>
        <v>0</v>
      </c>
      <c r="AU48" s="4">
        <f t="shared" si="15"/>
        <v>0</v>
      </c>
      <c r="AV48" s="4">
        <f t="shared" si="15"/>
        <v>0</v>
      </c>
      <c r="AW48" s="4">
        <f t="shared" si="15"/>
        <v>0</v>
      </c>
      <c r="AX48" s="4">
        <f t="shared" si="15"/>
        <v>0</v>
      </c>
      <c r="AY48" s="4">
        <f t="shared" si="15"/>
        <v>0</v>
      </c>
      <c r="AZ48" s="4">
        <f t="shared" si="15"/>
        <v>0</v>
      </c>
      <c r="BA48" s="95">
        <f t="shared" si="15"/>
        <v>0</v>
      </c>
      <c r="BB48" s="96"/>
    </row>
    <row r="49" spans="1:54" s="97" customFormat="1" ht="24.75" customHeight="1" hidden="1">
      <c r="A49" s="188">
        <f t="shared" si="9"/>
        <v>44</v>
      </c>
      <c r="B49" s="184"/>
      <c r="C49" s="197"/>
      <c r="D49" s="203" t="s">
        <v>43</v>
      </c>
      <c r="E49" s="203"/>
      <c r="F49" s="204"/>
      <c r="G49" s="203" t="s">
        <v>46</v>
      </c>
      <c r="H49" s="188" t="str">
        <f t="shared" si="11"/>
        <v>Non</v>
      </c>
      <c r="I49" s="189">
        <f t="shared" si="12"/>
        <v>2</v>
      </c>
      <c r="J49" s="190"/>
      <c r="K49" s="190">
        <f t="shared" si="2"/>
        <v>0</v>
      </c>
      <c r="L49" s="191">
        <v>1</v>
      </c>
      <c r="M49" s="192">
        <v>1</v>
      </c>
      <c r="N49" s="193"/>
      <c r="O49" s="192"/>
      <c r="P49" s="193"/>
      <c r="Q49" s="194"/>
      <c r="R49" s="195"/>
      <c r="S49" s="192"/>
      <c r="T49" s="195"/>
      <c r="U49" s="194"/>
      <c r="V49" s="195"/>
      <c r="W49" s="192"/>
      <c r="X49" s="195"/>
      <c r="Y49" s="192"/>
      <c r="Z49" s="195"/>
      <c r="AA49" s="194"/>
      <c r="AB49" s="195"/>
      <c r="AC49" s="192"/>
      <c r="AD49" s="193"/>
      <c r="AE49" s="194"/>
      <c r="AF49" s="195"/>
      <c r="AG49" s="192"/>
      <c r="AH49" s="195"/>
      <c r="AI49" s="192"/>
      <c r="AJ49" s="194"/>
      <c r="AK49" s="196"/>
      <c r="AL49" s="4">
        <f t="shared" si="13"/>
        <v>1</v>
      </c>
      <c r="AM49" s="5">
        <f t="shared" si="10"/>
        <v>2</v>
      </c>
      <c r="AN49" s="94">
        <f t="shared" si="15"/>
        <v>0</v>
      </c>
      <c r="AO49" s="4">
        <f t="shared" si="15"/>
        <v>0</v>
      </c>
      <c r="AP49" s="4">
        <f t="shared" si="15"/>
        <v>0</v>
      </c>
      <c r="AQ49" s="4">
        <f t="shared" si="15"/>
        <v>0</v>
      </c>
      <c r="AR49" s="4">
        <f t="shared" si="15"/>
        <v>0</v>
      </c>
      <c r="AS49" s="4">
        <f t="shared" si="15"/>
        <v>0</v>
      </c>
      <c r="AT49" s="4">
        <f t="shared" si="15"/>
        <v>0</v>
      </c>
      <c r="AU49" s="4">
        <f t="shared" si="15"/>
        <v>0</v>
      </c>
      <c r="AV49" s="4">
        <f t="shared" si="15"/>
        <v>0</v>
      </c>
      <c r="AW49" s="4">
        <f t="shared" si="15"/>
        <v>0</v>
      </c>
      <c r="AX49" s="4">
        <f t="shared" si="15"/>
        <v>0</v>
      </c>
      <c r="AY49" s="4">
        <f t="shared" si="15"/>
        <v>0</v>
      </c>
      <c r="AZ49" s="4">
        <f t="shared" si="15"/>
        <v>0</v>
      </c>
      <c r="BA49" s="95">
        <f t="shared" si="15"/>
        <v>0</v>
      </c>
      <c r="BB49" s="96"/>
    </row>
    <row r="50" spans="1:54" s="97" customFormat="1" ht="24.75" customHeight="1" hidden="1" thickBot="1">
      <c r="A50" s="188">
        <f t="shared" si="9"/>
        <v>45</v>
      </c>
      <c r="B50" s="184"/>
      <c r="C50" s="185"/>
      <c r="D50" s="186" t="s">
        <v>150</v>
      </c>
      <c r="E50" s="186"/>
      <c r="F50" s="187"/>
      <c r="G50" s="186" t="s">
        <v>46</v>
      </c>
      <c r="H50" s="188" t="str">
        <f t="shared" si="11"/>
        <v>Non</v>
      </c>
      <c r="I50" s="189">
        <f t="shared" si="12"/>
        <v>2</v>
      </c>
      <c r="J50" s="190"/>
      <c r="K50" s="190">
        <f t="shared" si="2"/>
        <v>0</v>
      </c>
      <c r="L50" s="191">
        <v>1</v>
      </c>
      <c r="M50" s="192">
        <v>1</v>
      </c>
      <c r="N50" s="193"/>
      <c r="O50" s="192"/>
      <c r="P50" s="193"/>
      <c r="Q50" s="194"/>
      <c r="R50" s="195"/>
      <c r="S50" s="192"/>
      <c r="T50" s="195"/>
      <c r="U50" s="194"/>
      <c r="V50" s="195"/>
      <c r="W50" s="192"/>
      <c r="X50" s="195"/>
      <c r="Y50" s="192"/>
      <c r="Z50" s="195"/>
      <c r="AA50" s="194"/>
      <c r="AB50" s="195"/>
      <c r="AC50" s="192"/>
      <c r="AD50" s="193"/>
      <c r="AE50" s="194"/>
      <c r="AF50" s="195"/>
      <c r="AG50" s="192"/>
      <c r="AH50" s="195"/>
      <c r="AI50" s="192"/>
      <c r="AJ50" s="194"/>
      <c r="AK50" s="196"/>
      <c r="AL50" s="4">
        <f t="shared" si="13"/>
        <v>1</v>
      </c>
      <c r="AM50" s="5">
        <f t="shared" si="10"/>
        <v>2</v>
      </c>
      <c r="AN50" s="94">
        <f t="shared" si="15"/>
        <v>0</v>
      </c>
      <c r="AO50" s="4">
        <f t="shared" si="15"/>
        <v>0</v>
      </c>
      <c r="AP50" s="4">
        <f t="shared" si="15"/>
        <v>0</v>
      </c>
      <c r="AQ50" s="4">
        <f t="shared" si="15"/>
        <v>0</v>
      </c>
      <c r="AR50" s="4">
        <f t="shared" si="15"/>
        <v>0</v>
      </c>
      <c r="AS50" s="4">
        <f t="shared" si="15"/>
        <v>0</v>
      </c>
      <c r="AT50" s="4">
        <f t="shared" si="15"/>
        <v>0</v>
      </c>
      <c r="AU50" s="4">
        <f t="shared" si="15"/>
        <v>0</v>
      </c>
      <c r="AV50" s="4">
        <f t="shared" si="15"/>
        <v>0</v>
      </c>
      <c r="AW50" s="4">
        <f t="shared" si="15"/>
        <v>0</v>
      </c>
      <c r="AX50" s="4">
        <f t="shared" si="15"/>
        <v>0</v>
      </c>
      <c r="AY50" s="4">
        <f t="shared" si="15"/>
        <v>0</v>
      </c>
      <c r="AZ50" s="4">
        <f t="shared" si="15"/>
        <v>0</v>
      </c>
      <c r="BA50" s="95">
        <f t="shared" si="15"/>
        <v>0</v>
      </c>
      <c r="BB50" s="96"/>
    </row>
    <row r="51" spans="1:54" s="97" customFormat="1" ht="24.75" customHeight="1" hidden="1">
      <c r="A51" s="39">
        <f t="shared" si="9"/>
        <v>46</v>
      </c>
      <c r="B51" s="51"/>
      <c r="C51" s="56"/>
      <c r="D51" s="57"/>
      <c r="E51" s="57"/>
      <c r="F51" s="58"/>
      <c r="G51" s="131"/>
      <c r="H51" s="39" t="str">
        <f t="shared" si="11"/>
        <v>Non</v>
      </c>
      <c r="I51" s="14">
        <f t="shared" si="12"/>
        <v>0</v>
      </c>
      <c r="J51" s="117"/>
      <c r="K51" s="147">
        <f t="shared" si="2"/>
        <v>0</v>
      </c>
      <c r="L51" s="15"/>
      <c r="M51" s="16"/>
      <c r="N51" s="54"/>
      <c r="O51" s="16"/>
      <c r="P51" s="54"/>
      <c r="Q51" s="55"/>
      <c r="R51" s="59"/>
      <c r="S51" s="16"/>
      <c r="T51" s="59"/>
      <c r="U51" s="55"/>
      <c r="V51" s="59"/>
      <c r="W51" s="16"/>
      <c r="X51" s="59"/>
      <c r="Y51" s="16"/>
      <c r="Z51" s="59"/>
      <c r="AA51" s="55"/>
      <c r="AB51" s="59"/>
      <c r="AC51" s="16"/>
      <c r="AD51" s="54"/>
      <c r="AE51" s="55"/>
      <c r="AF51" s="59"/>
      <c r="AG51" s="16"/>
      <c r="AH51" s="59"/>
      <c r="AI51" s="16"/>
      <c r="AJ51" s="55"/>
      <c r="AK51" s="82"/>
      <c r="AL51" s="4">
        <f t="shared" si="13"/>
        <v>0</v>
      </c>
      <c r="AM51" s="5">
        <f t="shared" si="10"/>
        <v>0</v>
      </c>
      <c r="AN51" s="94">
        <f t="shared" si="15"/>
        <v>0</v>
      </c>
      <c r="AO51" s="4">
        <f t="shared" si="15"/>
        <v>0</v>
      </c>
      <c r="AP51" s="4">
        <f t="shared" si="15"/>
        <v>0</v>
      </c>
      <c r="AQ51" s="4">
        <f t="shared" si="15"/>
        <v>0</v>
      </c>
      <c r="AR51" s="4">
        <f t="shared" si="15"/>
        <v>0</v>
      </c>
      <c r="AS51" s="4">
        <f t="shared" si="15"/>
        <v>0</v>
      </c>
      <c r="AT51" s="4">
        <f t="shared" si="15"/>
        <v>0</v>
      </c>
      <c r="AU51" s="4">
        <f t="shared" si="15"/>
        <v>0</v>
      </c>
      <c r="AV51" s="4">
        <f t="shared" si="15"/>
        <v>0</v>
      </c>
      <c r="AW51" s="4">
        <f t="shared" si="15"/>
        <v>0</v>
      </c>
      <c r="AX51" s="4">
        <f t="shared" si="15"/>
        <v>0</v>
      </c>
      <c r="AY51" s="4">
        <f t="shared" si="15"/>
        <v>0</v>
      </c>
      <c r="AZ51" s="4">
        <f t="shared" si="15"/>
        <v>0</v>
      </c>
      <c r="BA51" s="95">
        <f t="shared" si="15"/>
        <v>0</v>
      </c>
      <c r="BB51" s="96"/>
    </row>
    <row r="52" spans="1:54" s="97" customFormat="1" ht="24.75" customHeight="1" hidden="1">
      <c r="A52" s="39">
        <f t="shared" si="9"/>
        <v>47</v>
      </c>
      <c r="B52" s="51"/>
      <c r="C52" s="56"/>
      <c r="D52" s="57"/>
      <c r="E52" s="57"/>
      <c r="F52" s="58"/>
      <c r="G52" s="131"/>
      <c r="H52" s="39" t="str">
        <f t="shared" si="11"/>
        <v>Non</v>
      </c>
      <c r="I52" s="14">
        <f t="shared" si="12"/>
        <v>0</v>
      </c>
      <c r="J52" s="117"/>
      <c r="K52" s="147"/>
      <c r="L52" s="15"/>
      <c r="M52" s="16"/>
      <c r="N52" s="54"/>
      <c r="O52" s="16"/>
      <c r="P52" s="54"/>
      <c r="Q52" s="55"/>
      <c r="R52" s="59"/>
      <c r="S52" s="16"/>
      <c r="T52" s="59"/>
      <c r="U52" s="55"/>
      <c r="V52" s="59"/>
      <c r="W52" s="16"/>
      <c r="X52" s="59"/>
      <c r="Y52" s="16"/>
      <c r="Z52" s="59"/>
      <c r="AA52" s="55"/>
      <c r="AB52" s="59"/>
      <c r="AC52" s="16"/>
      <c r="AD52" s="54"/>
      <c r="AE52" s="55"/>
      <c r="AF52" s="59"/>
      <c r="AG52" s="16"/>
      <c r="AH52" s="59"/>
      <c r="AI52" s="16"/>
      <c r="AJ52" s="55"/>
      <c r="AK52" s="82"/>
      <c r="AL52" s="4">
        <f t="shared" si="13"/>
        <v>0</v>
      </c>
      <c r="AM52" s="5">
        <f t="shared" si="10"/>
        <v>0</v>
      </c>
      <c r="AN52" s="94">
        <f t="shared" si="15"/>
        <v>0</v>
      </c>
      <c r="AO52" s="4">
        <f t="shared" si="15"/>
        <v>0</v>
      </c>
      <c r="AP52" s="4">
        <f t="shared" si="15"/>
        <v>0</v>
      </c>
      <c r="AQ52" s="4">
        <f t="shared" si="15"/>
        <v>0</v>
      </c>
      <c r="AR52" s="4">
        <f t="shared" si="15"/>
        <v>0</v>
      </c>
      <c r="AS52" s="4">
        <f t="shared" si="15"/>
        <v>0</v>
      </c>
      <c r="AT52" s="4">
        <f t="shared" si="15"/>
        <v>0</v>
      </c>
      <c r="AU52" s="4">
        <f t="shared" si="15"/>
        <v>0</v>
      </c>
      <c r="AV52" s="4">
        <f t="shared" si="15"/>
        <v>0</v>
      </c>
      <c r="AW52" s="4">
        <f t="shared" si="15"/>
        <v>0</v>
      </c>
      <c r="AX52" s="4">
        <f t="shared" si="15"/>
        <v>0</v>
      </c>
      <c r="AY52" s="4">
        <f t="shared" si="15"/>
        <v>0</v>
      </c>
      <c r="AZ52" s="4">
        <f t="shared" si="15"/>
        <v>0</v>
      </c>
      <c r="BA52" s="95">
        <f t="shared" si="15"/>
        <v>0</v>
      </c>
      <c r="BB52" s="96"/>
    </row>
    <row r="53" spans="1:54" s="97" customFormat="1" ht="24.75" customHeight="1" hidden="1">
      <c r="A53" s="39">
        <f t="shared" si="9"/>
        <v>48</v>
      </c>
      <c r="B53" s="51"/>
      <c r="C53" s="56"/>
      <c r="D53" s="57"/>
      <c r="E53" s="57"/>
      <c r="F53" s="58"/>
      <c r="G53" s="131"/>
      <c r="H53" s="39" t="str">
        <f t="shared" si="11"/>
        <v>Non</v>
      </c>
      <c r="I53" s="14">
        <f t="shared" si="12"/>
        <v>0</v>
      </c>
      <c r="J53" s="117"/>
      <c r="K53" s="147"/>
      <c r="L53" s="15"/>
      <c r="M53" s="16"/>
      <c r="N53" s="54"/>
      <c r="O53" s="16"/>
      <c r="P53" s="54"/>
      <c r="Q53" s="55"/>
      <c r="R53" s="59"/>
      <c r="S53" s="16"/>
      <c r="T53" s="59"/>
      <c r="U53" s="55"/>
      <c r="V53" s="59"/>
      <c r="W53" s="16"/>
      <c r="X53" s="59"/>
      <c r="Y53" s="16"/>
      <c r="Z53" s="59"/>
      <c r="AA53" s="55"/>
      <c r="AB53" s="59"/>
      <c r="AC53" s="16"/>
      <c r="AD53" s="54"/>
      <c r="AE53" s="55"/>
      <c r="AF53" s="59"/>
      <c r="AG53" s="16"/>
      <c r="AH53" s="59"/>
      <c r="AI53" s="16"/>
      <c r="AJ53" s="55"/>
      <c r="AK53" s="82"/>
      <c r="AL53" s="4">
        <f t="shared" si="13"/>
        <v>0</v>
      </c>
      <c r="AM53" s="5">
        <f t="shared" si="10"/>
        <v>0</v>
      </c>
      <c r="AN53" s="94">
        <f t="shared" si="15"/>
        <v>0</v>
      </c>
      <c r="AO53" s="4">
        <f t="shared" si="15"/>
        <v>0</v>
      </c>
      <c r="AP53" s="4">
        <f t="shared" si="15"/>
        <v>0</v>
      </c>
      <c r="AQ53" s="4">
        <f t="shared" si="15"/>
        <v>0</v>
      </c>
      <c r="AR53" s="4">
        <f t="shared" si="15"/>
        <v>0</v>
      </c>
      <c r="AS53" s="4">
        <f t="shared" si="15"/>
        <v>0</v>
      </c>
      <c r="AT53" s="4">
        <f t="shared" si="15"/>
        <v>0</v>
      </c>
      <c r="AU53" s="4">
        <f t="shared" si="15"/>
        <v>0</v>
      </c>
      <c r="AV53" s="4">
        <f t="shared" si="15"/>
        <v>0</v>
      </c>
      <c r="AW53" s="4">
        <f t="shared" si="15"/>
        <v>0</v>
      </c>
      <c r="AX53" s="4">
        <f t="shared" si="15"/>
        <v>0</v>
      </c>
      <c r="AY53" s="4">
        <f t="shared" si="15"/>
        <v>0</v>
      </c>
      <c r="AZ53" s="4">
        <f t="shared" si="15"/>
        <v>0</v>
      </c>
      <c r="BA53" s="95">
        <f t="shared" si="15"/>
        <v>0</v>
      </c>
      <c r="BB53" s="96"/>
    </row>
    <row r="54" spans="1:54" s="97" customFormat="1" ht="24.75" customHeight="1" hidden="1">
      <c r="A54" s="39">
        <f t="shared" si="9"/>
        <v>49</v>
      </c>
      <c r="B54" s="51"/>
      <c r="C54" s="56"/>
      <c r="D54" s="57"/>
      <c r="E54" s="57"/>
      <c r="F54" s="58"/>
      <c r="G54" s="131"/>
      <c r="H54" s="39" t="str">
        <f t="shared" si="11"/>
        <v>Non</v>
      </c>
      <c r="I54" s="14">
        <f t="shared" si="12"/>
        <v>0</v>
      </c>
      <c r="J54" s="117"/>
      <c r="K54" s="147"/>
      <c r="L54" s="15"/>
      <c r="M54" s="16"/>
      <c r="N54" s="54"/>
      <c r="O54" s="16"/>
      <c r="P54" s="54"/>
      <c r="Q54" s="55"/>
      <c r="R54" s="59"/>
      <c r="S54" s="16"/>
      <c r="T54" s="59"/>
      <c r="U54" s="55"/>
      <c r="V54" s="59"/>
      <c r="W54" s="16"/>
      <c r="X54" s="59"/>
      <c r="Y54" s="16"/>
      <c r="Z54" s="59"/>
      <c r="AA54" s="55"/>
      <c r="AB54" s="59"/>
      <c r="AC54" s="16"/>
      <c r="AD54" s="54"/>
      <c r="AE54" s="55"/>
      <c r="AF54" s="59"/>
      <c r="AG54" s="16"/>
      <c r="AH54" s="59"/>
      <c r="AI54" s="16"/>
      <c r="AJ54" s="55"/>
      <c r="AK54" s="82"/>
      <c r="AL54" s="4">
        <f t="shared" si="13"/>
        <v>0</v>
      </c>
      <c r="AM54" s="5">
        <f t="shared" si="10"/>
        <v>0</v>
      </c>
      <c r="AN54" s="94">
        <f t="shared" si="15"/>
        <v>0</v>
      </c>
      <c r="AO54" s="4">
        <f t="shared" si="15"/>
        <v>0</v>
      </c>
      <c r="AP54" s="4">
        <f t="shared" si="15"/>
        <v>0</v>
      </c>
      <c r="AQ54" s="4">
        <f t="shared" si="15"/>
        <v>0</v>
      </c>
      <c r="AR54" s="4">
        <f t="shared" si="15"/>
        <v>0</v>
      </c>
      <c r="AS54" s="4">
        <f t="shared" si="15"/>
        <v>0</v>
      </c>
      <c r="AT54" s="4">
        <f t="shared" si="15"/>
        <v>0</v>
      </c>
      <c r="AU54" s="4">
        <f t="shared" si="15"/>
        <v>0</v>
      </c>
      <c r="AV54" s="4">
        <f t="shared" si="15"/>
        <v>0</v>
      </c>
      <c r="AW54" s="4">
        <f t="shared" si="15"/>
        <v>0</v>
      </c>
      <c r="AX54" s="4">
        <f t="shared" si="15"/>
        <v>0</v>
      </c>
      <c r="AY54" s="4">
        <f t="shared" si="15"/>
        <v>0</v>
      </c>
      <c r="AZ54" s="4">
        <f t="shared" si="15"/>
        <v>0</v>
      </c>
      <c r="BA54" s="95">
        <f t="shared" si="15"/>
        <v>0</v>
      </c>
      <c r="BB54" s="96"/>
    </row>
    <row r="55" spans="1:54" s="97" customFormat="1" ht="24.75" customHeight="1" hidden="1">
      <c r="A55" s="39">
        <f t="shared" si="9"/>
        <v>50</v>
      </c>
      <c r="B55" s="51"/>
      <c r="C55" s="56"/>
      <c r="D55" s="57"/>
      <c r="E55" s="57"/>
      <c r="F55" s="58"/>
      <c r="G55" s="131"/>
      <c r="H55" s="39" t="str">
        <f t="shared" si="11"/>
        <v>Non</v>
      </c>
      <c r="I55" s="14">
        <f t="shared" si="12"/>
        <v>0</v>
      </c>
      <c r="J55" s="117"/>
      <c r="K55" s="147"/>
      <c r="L55" s="15"/>
      <c r="M55" s="16"/>
      <c r="N55" s="54"/>
      <c r="O55" s="16"/>
      <c r="P55" s="54"/>
      <c r="Q55" s="55"/>
      <c r="R55" s="59"/>
      <c r="S55" s="16"/>
      <c r="T55" s="59"/>
      <c r="U55" s="55"/>
      <c r="V55" s="59"/>
      <c r="W55" s="16"/>
      <c r="X55" s="59"/>
      <c r="Y55" s="16"/>
      <c r="Z55" s="59"/>
      <c r="AA55" s="55"/>
      <c r="AB55" s="59"/>
      <c r="AC55" s="16"/>
      <c r="AD55" s="54"/>
      <c r="AE55" s="55"/>
      <c r="AF55" s="59"/>
      <c r="AG55" s="16"/>
      <c r="AH55" s="59"/>
      <c r="AI55" s="16"/>
      <c r="AJ55" s="55"/>
      <c r="AK55" s="82"/>
      <c r="AL55" s="4">
        <f t="shared" si="13"/>
        <v>0</v>
      </c>
      <c r="AM55" s="5">
        <f t="shared" si="10"/>
        <v>0</v>
      </c>
      <c r="AN55" s="94">
        <f t="shared" si="15"/>
        <v>0</v>
      </c>
      <c r="AO55" s="4">
        <f t="shared" si="15"/>
        <v>0</v>
      </c>
      <c r="AP55" s="4">
        <f t="shared" si="15"/>
        <v>0</v>
      </c>
      <c r="AQ55" s="4">
        <f t="shared" si="15"/>
        <v>0</v>
      </c>
      <c r="AR55" s="4">
        <f t="shared" si="15"/>
        <v>0</v>
      </c>
      <c r="AS55" s="4">
        <f t="shared" si="15"/>
        <v>0</v>
      </c>
      <c r="AT55" s="4">
        <f t="shared" si="15"/>
        <v>0</v>
      </c>
      <c r="AU55" s="4">
        <f t="shared" si="15"/>
        <v>0</v>
      </c>
      <c r="AV55" s="4">
        <f t="shared" si="15"/>
        <v>0</v>
      </c>
      <c r="AW55" s="4">
        <f t="shared" si="15"/>
        <v>0</v>
      </c>
      <c r="AX55" s="4">
        <f t="shared" si="15"/>
        <v>0</v>
      </c>
      <c r="AY55" s="4">
        <f t="shared" si="15"/>
        <v>0</v>
      </c>
      <c r="AZ55" s="4">
        <f t="shared" si="15"/>
        <v>0</v>
      </c>
      <c r="BA55" s="95">
        <f t="shared" si="15"/>
        <v>0</v>
      </c>
      <c r="BB55" s="96"/>
    </row>
    <row r="56" spans="1:54" s="97" customFormat="1" ht="24.75" customHeight="1" hidden="1" thickBot="1">
      <c r="A56" s="39">
        <f t="shared" si="9"/>
        <v>51</v>
      </c>
      <c r="B56" s="51"/>
      <c r="C56" s="56"/>
      <c r="D56" s="57"/>
      <c r="E56" s="57"/>
      <c r="F56" s="58"/>
      <c r="G56" s="131"/>
      <c r="H56" s="39" t="str">
        <f t="shared" si="11"/>
        <v>Non</v>
      </c>
      <c r="I56" s="14">
        <f t="shared" si="12"/>
        <v>0</v>
      </c>
      <c r="J56" s="117"/>
      <c r="K56" s="147">
        <f>COUNTIF(L$5:AK$5,$D56)*4</f>
        <v>0</v>
      </c>
      <c r="L56" s="15"/>
      <c r="M56" s="16"/>
      <c r="N56" s="54"/>
      <c r="O56" s="16"/>
      <c r="P56" s="54"/>
      <c r="Q56" s="55"/>
      <c r="R56" s="59"/>
      <c r="S56" s="16"/>
      <c r="T56" s="59"/>
      <c r="U56" s="55"/>
      <c r="V56" s="59"/>
      <c r="W56" s="16"/>
      <c r="X56" s="59"/>
      <c r="Y56" s="16"/>
      <c r="Z56" s="59"/>
      <c r="AA56" s="55"/>
      <c r="AB56" s="59"/>
      <c r="AC56" s="16"/>
      <c r="AD56" s="54"/>
      <c r="AE56" s="55"/>
      <c r="AF56" s="59"/>
      <c r="AG56" s="16"/>
      <c r="AH56" s="59"/>
      <c r="AI56" s="16"/>
      <c r="AJ56" s="55"/>
      <c r="AK56" s="82"/>
      <c r="AL56" s="4">
        <f t="shared" si="13"/>
        <v>0</v>
      </c>
      <c r="AM56" s="5">
        <f>COUNTA(L56:AK56)</f>
        <v>0</v>
      </c>
      <c r="AN56" s="94">
        <f t="shared" si="7"/>
        <v>0</v>
      </c>
      <c r="AO56" s="4">
        <f t="shared" si="7"/>
        <v>0</v>
      </c>
      <c r="AP56" s="4">
        <f t="shared" si="7"/>
        <v>0</v>
      </c>
      <c r="AQ56" s="4">
        <f t="shared" si="7"/>
        <v>0</v>
      </c>
      <c r="AR56" s="4">
        <f t="shared" si="7"/>
        <v>0</v>
      </c>
      <c r="AS56" s="4">
        <f t="shared" si="7"/>
        <v>0</v>
      </c>
      <c r="AT56" s="4">
        <f t="shared" si="7"/>
        <v>0</v>
      </c>
      <c r="AU56" s="4">
        <f t="shared" si="7"/>
        <v>0</v>
      </c>
      <c r="AV56" s="4">
        <f t="shared" si="7"/>
        <v>0</v>
      </c>
      <c r="AW56" s="4">
        <f t="shared" si="7"/>
        <v>0</v>
      </c>
      <c r="AX56" s="4">
        <f t="shared" si="7"/>
        <v>0</v>
      </c>
      <c r="AY56" s="4">
        <f t="shared" si="7"/>
        <v>0</v>
      </c>
      <c r="AZ56" s="4">
        <f t="shared" si="7"/>
        <v>0</v>
      </c>
      <c r="BA56" s="95">
        <f t="shared" si="7"/>
        <v>0</v>
      </c>
      <c r="BB56" s="96"/>
    </row>
    <row r="57" spans="1:54" s="97" customFormat="1" ht="24.75" customHeight="1" thickBot="1">
      <c r="A57" s="84"/>
      <c r="B57" s="85"/>
      <c r="C57" s="86" t="s">
        <v>6</v>
      </c>
      <c r="D57" s="86"/>
      <c r="E57" s="86"/>
      <c r="F57" s="86"/>
      <c r="G57" s="86"/>
      <c r="H57" s="85"/>
      <c r="I57" s="13"/>
      <c r="J57" s="85"/>
      <c r="K57" s="148"/>
      <c r="L57" s="87">
        <f>COUNT(L$6:L56)</f>
        <v>37</v>
      </c>
      <c r="M57" s="88">
        <f>COUNT(M$6:M56)</f>
        <v>37</v>
      </c>
      <c r="N57" s="89">
        <f>COUNT(N$6:N56)</f>
        <v>16</v>
      </c>
      <c r="O57" s="88">
        <f>COUNT(O$6:O56)</f>
        <v>16</v>
      </c>
      <c r="P57" s="89">
        <f>COUNT(P$6:P56)</f>
        <v>0</v>
      </c>
      <c r="Q57" s="90">
        <f>COUNT(Q$6:Q56)</f>
        <v>0</v>
      </c>
      <c r="R57" s="91">
        <f>COUNT(R$6:R56)</f>
        <v>0</v>
      </c>
      <c r="S57" s="88">
        <f>COUNT(S$6:S56)</f>
        <v>0</v>
      </c>
      <c r="T57" s="91">
        <f>COUNT(T$6:T56)</f>
        <v>0</v>
      </c>
      <c r="U57" s="90">
        <f>COUNT(U$6:U56)</f>
        <v>0</v>
      </c>
      <c r="V57" s="91">
        <f>COUNT(V$6:V56)</f>
        <v>0</v>
      </c>
      <c r="W57" s="88">
        <f>COUNT(W$6:W56)</f>
        <v>0</v>
      </c>
      <c r="X57" s="91">
        <f>COUNT(X$6:X56)</f>
        <v>0</v>
      </c>
      <c r="Y57" s="88">
        <f>COUNT(Y$6:Y56)</f>
        <v>0</v>
      </c>
      <c r="Z57" s="91">
        <f>COUNT(Z$6:Z56)</f>
        <v>0</v>
      </c>
      <c r="AA57" s="90">
        <f>COUNT(AA$6:AA56)</f>
        <v>0</v>
      </c>
      <c r="AB57" s="91">
        <f>COUNT(AB$6:AB56)</f>
        <v>0</v>
      </c>
      <c r="AC57" s="88">
        <f>COUNT(AC$6:AC56)</f>
        <v>0</v>
      </c>
      <c r="AD57" s="89">
        <f>COUNT(AD$6:AD56)</f>
        <v>0</v>
      </c>
      <c r="AE57" s="90">
        <f>COUNT(AE$6:AE56)</f>
        <v>0</v>
      </c>
      <c r="AF57" s="91">
        <f>COUNT(AF$6:AF56)</f>
        <v>0</v>
      </c>
      <c r="AG57" s="88">
        <f>COUNT(AG$6:AG56)</f>
        <v>0</v>
      </c>
      <c r="AH57" s="91">
        <f>COUNT(AH$6:AH56)</f>
        <v>0</v>
      </c>
      <c r="AI57" s="88">
        <f>COUNT(AI$6:AI56)</f>
        <v>0</v>
      </c>
      <c r="AJ57" s="90">
        <f>COUNT(AJ$6:AJ56)</f>
        <v>20</v>
      </c>
      <c r="AK57" s="92">
        <f>COUNT(AK$6:AK56)</f>
        <v>20</v>
      </c>
      <c r="AL57" s="4"/>
      <c r="AM57" s="5"/>
      <c r="AN57" s="125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7"/>
      <c r="BB57" s="96"/>
    </row>
    <row r="58" spans="1:54" ht="23.25" customHeight="1">
      <c r="A58" s="11"/>
      <c r="B58" s="40"/>
      <c r="D58" s="42"/>
      <c r="E58" s="42"/>
      <c r="F58" s="9" t="s">
        <v>15</v>
      </c>
      <c r="G58" s="43">
        <f>Nbcourse</f>
        <v>5</v>
      </c>
      <c r="I58" s="44"/>
      <c r="J58" s="11"/>
      <c r="K58" s="11"/>
      <c r="M58" s="45"/>
      <c r="N58" s="5"/>
      <c r="O58" s="5"/>
      <c r="T58" s="46"/>
      <c r="U58" s="5"/>
      <c r="V58" s="5"/>
      <c r="W58" s="5"/>
      <c r="X58" s="9" t="s">
        <v>16</v>
      </c>
      <c r="Y58" s="10">
        <f>classé/2</f>
        <v>2</v>
      </c>
      <c r="Z58" s="46" t="s">
        <v>17</v>
      </c>
      <c r="AA58" s="5"/>
      <c r="AB58" s="5"/>
      <c r="AC58" s="5"/>
      <c r="AD58" s="5"/>
      <c r="AE58" s="5"/>
      <c r="AF58" s="9"/>
      <c r="AG58" s="10"/>
      <c r="AH58" s="5"/>
      <c r="AI58" s="5"/>
      <c r="AJ58" s="5"/>
      <c r="AK58" s="47"/>
      <c r="AL58" s="47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42"/>
    </row>
    <row r="59" spans="1:54" ht="12.75">
      <c r="A59" s="11"/>
      <c r="B59" s="11"/>
      <c r="C59" s="42"/>
      <c r="D59" s="42"/>
      <c r="E59" s="42"/>
      <c r="F59" s="42"/>
      <c r="G59" s="42"/>
      <c r="H59" s="11"/>
      <c r="I59" s="44"/>
      <c r="J59" s="11"/>
      <c r="K59" s="1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47"/>
      <c r="AL59" s="47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42"/>
    </row>
    <row r="60" spans="1:54" ht="12.75">
      <c r="A60" s="11"/>
      <c r="B60" s="11"/>
      <c r="C60" s="48"/>
      <c r="D60" s="42"/>
      <c r="E60" s="42"/>
      <c r="F60" s="42"/>
      <c r="G60" s="42"/>
      <c r="H60" s="11"/>
      <c r="I60" s="44"/>
      <c r="J60" s="11"/>
      <c r="K60" s="11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47"/>
      <c r="AL60" s="47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42"/>
    </row>
    <row r="61" spans="1:54" ht="12.75">
      <c r="A61" s="11"/>
      <c r="B61" s="11"/>
      <c r="C61" s="48"/>
      <c r="D61" s="42"/>
      <c r="E61" s="42"/>
      <c r="F61" s="42"/>
      <c r="G61" s="42"/>
      <c r="H61" s="11"/>
      <c r="I61" s="44"/>
      <c r="J61" s="11"/>
      <c r="K61" s="11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47"/>
      <c r="AL61" s="47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42"/>
    </row>
    <row r="62" spans="1:54" ht="12.75">
      <c r="A62" s="11"/>
      <c r="B62" s="11"/>
      <c r="C62" s="48"/>
      <c r="D62" s="42"/>
      <c r="E62" s="42"/>
      <c r="F62" s="42"/>
      <c r="G62" s="42"/>
      <c r="H62" s="11"/>
      <c r="I62" s="44"/>
      <c r="J62" s="11"/>
      <c r="K62" s="11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47"/>
      <c r="AL62" s="47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56">
      <formula1>#REF!</formula1>
    </dataValidation>
  </dataValidations>
  <printOptions horizontalCentered="1"/>
  <pageMargins left="0.42" right="0.34" top="0.32" bottom="0.3937007874015748" header="0.1968503937007874" footer="0.1968503937007874"/>
  <pageSetup horizontalDpi="600" verticalDpi="600" orientation="portrait" paperSize="9" scale="68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96</v>
      </c>
      <c r="B1" s="17"/>
      <c r="C1" s="17"/>
      <c r="D1" s="17"/>
      <c r="E1" s="17"/>
      <c r="F1" s="17"/>
      <c r="G1" s="17"/>
      <c r="H1" s="19" t="s">
        <v>98</v>
      </c>
      <c r="I1" s="17"/>
      <c r="L1" s="19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23" t="s">
        <v>10</v>
      </c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5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216" t="s">
        <v>21</v>
      </c>
      <c r="K3" s="220" t="s">
        <v>24</v>
      </c>
      <c r="L3" s="219">
        <v>41707</v>
      </c>
      <c r="M3" s="215"/>
      <c r="N3" s="215">
        <v>41805</v>
      </c>
      <c r="O3" s="215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5">
        <v>41903</v>
      </c>
      <c r="AK3" s="226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217"/>
      <c r="K4" s="22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218"/>
      <c r="K5" s="222"/>
      <c r="L5" s="135" t="s">
        <v>157</v>
      </c>
      <c r="M5" s="134"/>
      <c r="N5" s="133" t="s">
        <v>200</v>
      </c>
      <c r="O5" s="134"/>
      <c r="P5" s="133"/>
      <c r="Q5" s="134"/>
      <c r="R5" s="135"/>
      <c r="S5" s="134"/>
      <c r="T5" s="135"/>
      <c r="U5" s="134"/>
      <c r="V5" s="135"/>
      <c r="W5" s="134"/>
      <c r="X5" s="135"/>
      <c r="Y5" s="134"/>
      <c r="Z5" s="135"/>
      <c r="AA5" s="134"/>
      <c r="AB5" s="135"/>
      <c r="AC5" s="134"/>
      <c r="AD5" s="133"/>
      <c r="AE5" s="134"/>
      <c r="AF5" s="133"/>
      <c r="AG5" s="134"/>
      <c r="AH5" s="133"/>
      <c r="AI5" s="134"/>
      <c r="AJ5" s="135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57" t="s">
        <v>157</v>
      </c>
      <c r="E6" s="57"/>
      <c r="F6" s="58"/>
      <c r="G6" s="131" t="s">
        <v>49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174</v>
      </c>
      <c r="J6" s="116"/>
      <c r="K6" s="147">
        <f aca="true" t="shared" si="2" ref="K6:K35">COUNTIF(L$5:AK$5,$D6)*4</f>
        <v>4</v>
      </c>
      <c r="L6" s="118">
        <v>40</v>
      </c>
      <c r="M6" s="119">
        <v>50</v>
      </c>
      <c r="N6" s="120">
        <v>40</v>
      </c>
      <c r="O6" s="119">
        <v>40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35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2"/>
      <c r="D7" s="57" t="s">
        <v>36</v>
      </c>
      <c r="E7" s="57"/>
      <c r="F7" s="58"/>
      <c r="G7" s="57" t="s">
        <v>48</v>
      </c>
      <c r="H7" s="39" t="str">
        <f t="shared" si="0"/>
        <v>Non</v>
      </c>
      <c r="I7" s="14">
        <f t="shared" si="1"/>
        <v>154</v>
      </c>
      <c r="J7" s="117"/>
      <c r="K7" s="147">
        <f t="shared" si="2"/>
        <v>0</v>
      </c>
      <c r="L7" s="15">
        <v>50</v>
      </c>
      <c r="M7" s="16">
        <v>40</v>
      </c>
      <c r="N7" s="54">
        <v>32</v>
      </c>
      <c r="O7" s="16">
        <v>32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50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6"/>
      <c r="D8" s="57" t="s">
        <v>200</v>
      </c>
      <c r="E8" s="57"/>
      <c r="F8" s="58"/>
      <c r="G8" s="57" t="s">
        <v>47</v>
      </c>
      <c r="H8" s="39" t="str">
        <f t="shared" si="0"/>
        <v>Non</v>
      </c>
      <c r="I8" s="14">
        <f t="shared" si="1"/>
        <v>104</v>
      </c>
      <c r="J8" s="117"/>
      <c r="K8" s="147">
        <f t="shared" si="2"/>
        <v>4</v>
      </c>
      <c r="L8" s="15"/>
      <c r="M8" s="16"/>
      <c r="N8" s="54">
        <v>50</v>
      </c>
      <c r="O8" s="16">
        <v>50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50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 t="s">
        <v>156</v>
      </c>
      <c r="E9" s="57"/>
      <c r="F9" s="58"/>
      <c r="G9" s="57" t="s">
        <v>49</v>
      </c>
      <c r="H9" s="39" t="str">
        <f t="shared" si="0"/>
        <v>Non</v>
      </c>
      <c r="I9" s="14">
        <f t="shared" si="1"/>
        <v>64</v>
      </c>
      <c r="J9" s="117"/>
      <c r="K9" s="147">
        <f t="shared" si="2"/>
        <v>0</v>
      </c>
      <c r="L9" s="15">
        <v>32</v>
      </c>
      <c r="M9" s="16">
        <v>32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32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aca="true" t="shared" si="7" ref="A10:A15">A9+1</f>
        <v>5</v>
      </c>
      <c r="B10" s="51"/>
      <c r="C10" s="52"/>
      <c r="D10" s="57" t="s">
        <v>201</v>
      </c>
      <c r="E10" s="57"/>
      <c r="F10" s="58"/>
      <c r="G10" s="57" t="s">
        <v>51</v>
      </c>
      <c r="H10" s="39" t="str">
        <f t="shared" si="0"/>
        <v>Non</v>
      </c>
      <c r="I10" s="14">
        <f t="shared" si="1"/>
        <v>52</v>
      </c>
      <c r="J10" s="117"/>
      <c r="K10" s="147">
        <f t="shared" si="2"/>
        <v>0</v>
      </c>
      <c r="L10" s="15"/>
      <c r="M10" s="16"/>
      <c r="N10" s="54">
        <v>26</v>
      </c>
      <c r="O10" s="16">
        <v>26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26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7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7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7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7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7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7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7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7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7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7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7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8" ref="AN16:BA35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7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9" ref="AM25:AM34">COUNTA(L25:AK25)</f>
        <v>0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9"/>
        <v>0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9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9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9"/>
        <v>0</v>
      </c>
      <c r="AN34" s="94">
        <f aca="true" t="shared" si="11" ref="AN34:BA34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8"/>
        <v>0</v>
      </c>
      <c r="AO35" s="4">
        <f t="shared" si="8"/>
        <v>0</v>
      </c>
      <c r="AP35" s="4">
        <f t="shared" si="8"/>
        <v>0</v>
      </c>
      <c r="AQ35" s="4">
        <f t="shared" si="8"/>
        <v>0</v>
      </c>
      <c r="AR35" s="4">
        <f t="shared" si="8"/>
        <v>0</v>
      </c>
      <c r="AS35" s="4">
        <f t="shared" si="8"/>
        <v>0</v>
      </c>
      <c r="AT35" s="4">
        <f t="shared" si="8"/>
        <v>0</v>
      </c>
      <c r="AU35" s="4">
        <f t="shared" si="8"/>
        <v>0</v>
      </c>
      <c r="AV35" s="4">
        <f t="shared" si="8"/>
        <v>0</v>
      </c>
      <c r="AW35" s="4">
        <f t="shared" si="8"/>
        <v>0</v>
      </c>
      <c r="AX35" s="4">
        <f t="shared" si="8"/>
        <v>0</v>
      </c>
      <c r="AY35" s="4">
        <f t="shared" si="8"/>
        <v>0</v>
      </c>
      <c r="AZ35" s="4">
        <f t="shared" si="8"/>
        <v>0</v>
      </c>
      <c r="BA35" s="95">
        <f t="shared" si="8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3</v>
      </c>
      <c r="M36" s="88">
        <f>COUNT(M$6:M35)</f>
        <v>3</v>
      </c>
      <c r="N36" s="89">
        <f>COUNT(N$6:N35)</f>
        <v>4</v>
      </c>
      <c r="O36" s="88">
        <f>COUNT(O$6:O35)</f>
        <v>4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49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2" fitToWidth="1" horizontalDpi="600" verticalDpi="600" orientation="landscape" paperSize="9" scale="73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2">
    <pageSetUpPr fitToPage="1"/>
  </sheetPr>
  <dimension ref="A1:BC41"/>
  <sheetViews>
    <sheetView tabSelected="1"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A13" sqref="A13:IV35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96</v>
      </c>
      <c r="B1" s="17"/>
      <c r="C1" s="17"/>
      <c r="D1" s="17"/>
      <c r="E1" s="17"/>
      <c r="F1" s="17"/>
      <c r="G1" s="17"/>
      <c r="H1" s="17"/>
      <c r="I1" s="17"/>
      <c r="L1" s="19" t="s">
        <v>22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23" t="s">
        <v>10</v>
      </c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5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216" t="s">
        <v>21</v>
      </c>
      <c r="K3" s="220" t="s">
        <v>24</v>
      </c>
      <c r="L3" s="219">
        <v>41707</v>
      </c>
      <c r="M3" s="215"/>
      <c r="N3" s="215">
        <v>41805</v>
      </c>
      <c r="O3" s="215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5">
        <v>41903</v>
      </c>
      <c r="AK3" s="226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217"/>
      <c r="K4" s="22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/>
      <c r="U4" s="37"/>
      <c r="V4" s="36"/>
      <c r="W4" s="35"/>
      <c r="X4" s="36"/>
      <c r="Y4" s="35"/>
      <c r="Z4" s="36"/>
      <c r="AA4" s="37"/>
      <c r="AB4" s="36"/>
      <c r="AC4" s="35"/>
      <c r="AD4" s="38"/>
      <c r="AE4" s="37"/>
      <c r="AF4" s="36"/>
      <c r="AG4" s="35"/>
      <c r="AH4" s="36"/>
      <c r="AI4" s="35"/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218"/>
      <c r="K5" s="222"/>
      <c r="L5" s="135" t="s">
        <v>79</v>
      </c>
      <c r="M5" s="134"/>
      <c r="N5" s="135" t="s">
        <v>213</v>
      </c>
      <c r="O5" s="134"/>
      <c r="P5" s="133"/>
      <c r="Q5" s="134"/>
      <c r="R5" s="135"/>
      <c r="S5" s="134"/>
      <c r="T5" s="135"/>
      <c r="U5" s="134"/>
      <c r="V5" s="135"/>
      <c r="W5" s="134"/>
      <c r="X5" s="135"/>
      <c r="Y5" s="134"/>
      <c r="Z5" s="135"/>
      <c r="AA5" s="134"/>
      <c r="AB5" s="133"/>
      <c r="AC5" s="134"/>
      <c r="AD5" s="133"/>
      <c r="AE5" s="134"/>
      <c r="AF5" s="133"/>
      <c r="AG5" s="134"/>
      <c r="AH5" s="133"/>
      <c r="AI5" s="134"/>
      <c r="AJ5" s="135" t="s">
        <v>213</v>
      </c>
      <c r="AK5" s="134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 thickBot="1">
      <c r="A6" s="208">
        <v>1</v>
      </c>
      <c r="B6" s="209"/>
      <c r="C6" s="227"/>
      <c r="D6" s="86" t="s">
        <v>213</v>
      </c>
      <c r="E6" s="86"/>
      <c r="F6" s="210"/>
      <c r="G6" s="86" t="s">
        <v>51</v>
      </c>
      <c r="H6" s="208" t="str">
        <f aca="true" t="shared" si="0" ref="H6:H35">IF(COUNTA(AK6)&gt;0,IF(COUNTA(L6:AK6)&lt;classé,"Non","Oui"),"Non")</f>
        <v>Oui</v>
      </c>
      <c r="I6" s="211">
        <f aca="true" t="shared" si="1" ref="I6:I35">SUM(L6:AK6)-SUM(AN6:BA6)+K6</f>
        <v>208</v>
      </c>
      <c r="J6" s="212"/>
      <c r="K6" s="148">
        <f aca="true" t="shared" si="2" ref="K6:K35">COUNTIF(L$5:AK$5,$D6)*4</f>
        <v>8</v>
      </c>
      <c r="L6" s="213"/>
      <c r="M6" s="88"/>
      <c r="N6" s="89">
        <v>50</v>
      </c>
      <c r="O6" s="88">
        <v>50</v>
      </c>
      <c r="P6" s="89"/>
      <c r="Q6" s="90"/>
      <c r="R6" s="91"/>
      <c r="S6" s="88"/>
      <c r="T6" s="91"/>
      <c r="U6" s="90"/>
      <c r="V6" s="91"/>
      <c r="W6" s="88"/>
      <c r="X6" s="91"/>
      <c r="Y6" s="88"/>
      <c r="Z6" s="91"/>
      <c r="AA6" s="90"/>
      <c r="AB6" s="91"/>
      <c r="AC6" s="88"/>
      <c r="AD6" s="89"/>
      <c r="AE6" s="90"/>
      <c r="AF6" s="91"/>
      <c r="AG6" s="88"/>
      <c r="AH6" s="91"/>
      <c r="AI6" s="88"/>
      <c r="AJ6" s="89">
        <v>50</v>
      </c>
      <c r="AK6" s="88">
        <v>50</v>
      </c>
      <c r="AL6" s="4">
        <f aca="true" t="shared" si="3" ref="AL6:AL35">MAX(L6:AK6)</f>
        <v>50</v>
      </c>
      <c r="AM6" s="5">
        <f aca="true" t="shared" si="4" ref="AM6:AM27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228">
        <f aca="true" t="shared" si="6" ref="A7:A18">A6+1</f>
        <v>2</v>
      </c>
      <c r="B7" s="229"/>
      <c r="C7" s="230"/>
      <c r="D7" s="231" t="s">
        <v>79</v>
      </c>
      <c r="E7" s="231"/>
      <c r="F7" s="232"/>
      <c r="G7" s="231" t="s">
        <v>49</v>
      </c>
      <c r="H7" s="228" t="str">
        <f t="shared" si="0"/>
        <v>Non</v>
      </c>
      <c r="I7" s="233">
        <f t="shared" si="1"/>
        <v>104</v>
      </c>
      <c r="J7" s="234"/>
      <c r="K7" s="234">
        <f t="shared" si="2"/>
        <v>4</v>
      </c>
      <c r="L7" s="235">
        <v>50</v>
      </c>
      <c r="M7" s="236">
        <v>50</v>
      </c>
      <c r="N7" s="237"/>
      <c r="O7" s="236"/>
      <c r="P7" s="237"/>
      <c r="Q7" s="238"/>
      <c r="R7" s="239"/>
      <c r="S7" s="236"/>
      <c r="T7" s="239"/>
      <c r="U7" s="238"/>
      <c r="V7" s="239"/>
      <c r="W7" s="236"/>
      <c r="X7" s="239"/>
      <c r="Y7" s="236"/>
      <c r="Z7" s="239"/>
      <c r="AA7" s="238"/>
      <c r="AB7" s="239"/>
      <c r="AC7" s="236"/>
      <c r="AD7" s="237"/>
      <c r="AE7" s="238"/>
      <c r="AF7" s="239"/>
      <c r="AG7" s="236"/>
      <c r="AH7" s="239"/>
      <c r="AI7" s="236"/>
      <c r="AJ7" s="237"/>
      <c r="AK7" s="236"/>
      <c r="AL7" s="4">
        <f t="shared" si="3"/>
        <v>50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240">
        <f t="shared" si="6"/>
        <v>3</v>
      </c>
      <c r="B8" s="241"/>
      <c r="C8" s="242"/>
      <c r="D8" s="243" t="s">
        <v>162</v>
      </c>
      <c r="E8" s="243"/>
      <c r="F8" s="244"/>
      <c r="G8" s="243" t="s">
        <v>46</v>
      </c>
      <c r="H8" s="240" t="str">
        <f t="shared" si="0"/>
        <v>Non</v>
      </c>
      <c r="I8" s="245">
        <f t="shared" si="1"/>
        <v>80</v>
      </c>
      <c r="J8" s="246"/>
      <c r="K8" s="246">
        <f t="shared" si="2"/>
        <v>0</v>
      </c>
      <c r="L8" s="247">
        <v>40</v>
      </c>
      <c r="M8" s="248">
        <v>40</v>
      </c>
      <c r="N8" s="249"/>
      <c r="O8" s="248"/>
      <c r="P8" s="249"/>
      <c r="Q8" s="250"/>
      <c r="R8" s="251"/>
      <c r="S8" s="248"/>
      <c r="T8" s="251"/>
      <c r="U8" s="250"/>
      <c r="V8" s="251"/>
      <c r="W8" s="248"/>
      <c r="X8" s="251"/>
      <c r="Y8" s="248"/>
      <c r="Z8" s="251"/>
      <c r="AA8" s="250"/>
      <c r="AB8" s="251"/>
      <c r="AC8" s="248"/>
      <c r="AD8" s="249"/>
      <c r="AE8" s="250"/>
      <c r="AF8" s="251"/>
      <c r="AG8" s="248"/>
      <c r="AH8" s="251"/>
      <c r="AI8" s="248"/>
      <c r="AJ8" s="250"/>
      <c r="AK8" s="252"/>
      <c r="AL8" s="4">
        <f t="shared" si="3"/>
        <v>40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240">
        <f t="shared" si="6"/>
        <v>4</v>
      </c>
      <c r="B9" s="241"/>
      <c r="C9" s="242"/>
      <c r="D9" s="243" t="s">
        <v>159</v>
      </c>
      <c r="E9" s="243"/>
      <c r="F9" s="244"/>
      <c r="G9" s="243" t="s">
        <v>141</v>
      </c>
      <c r="H9" s="240" t="str">
        <f t="shared" si="0"/>
        <v>Non</v>
      </c>
      <c r="I9" s="245">
        <f t="shared" si="1"/>
        <v>64</v>
      </c>
      <c r="J9" s="246"/>
      <c r="K9" s="246">
        <f t="shared" si="2"/>
        <v>0</v>
      </c>
      <c r="L9" s="247">
        <v>32</v>
      </c>
      <c r="M9" s="248">
        <v>32</v>
      </c>
      <c r="N9" s="249"/>
      <c r="O9" s="248"/>
      <c r="P9" s="249"/>
      <c r="Q9" s="250"/>
      <c r="R9" s="251"/>
      <c r="S9" s="248"/>
      <c r="T9" s="251"/>
      <c r="U9" s="250"/>
      <c r="V9" s="251"/>
      <c r="W9" s="248"/>
      <c r="X9" s="251"/>
      <c r="Y9" s="248"/>
      <c r="Z9" s="251"/>
      <c r="AA9" s="250"/>
      <c r="AB9" s="251"/>
      <c r="AC9" s="248"/>
      <c r="AD9" s="249"/>
      <c r="AE9" s="250"/>
      <c r="AF9" s="251"/>
      <c r="AG9" s="248"/>
      <c r="AH9" s="251"/>
      <c r="AI9" s="248"/>
      <c r="AJ9" s="250"/>
      <c r="AK9" s="252"/>
      <c r="AL9" s="4">
        <f t="shared" si="3"/>
        <v>32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2.5" customHeight="1">
      <c r="A10" s="240">
        <f t="shared" si="6"/>
        <v>5</v>
      </c>
      <c r="B10" s="241"/>
      <c r="C10" s="242"/>
      <c r="D10" s="243" t="s">
        <v>158</v>
      </c>
      <c r="E10" s="243"/>
      <c r="F10" s="244"/>
      <c r="G10" s="243" t="s">
        <v>46</v>
      </c>
      <c r="H10" s="240" t="str">
        <f t="shared" si="0"/>
        <v>Non</v>
      </c>
      <c r="I10" s="245">
        <f t="shared" si="1"/>
        <v>46</v>
      </c>
      <c r="J10" s="246"/>
      <c r="K10" s="246">
        <f t="shared" si="2"/>
        <v>0</v>
      </c>
      <c r="L10" s="247">
        <v>20</v>
      </c>
      <c r="M10" s="248">
        <v>26</v>
      </c>
      <c r="N10" s="249"/>
      <c r="O10" s="248"/>
      <c r="P10" s="249"/>
      <c r="Q10" s="250"/>
      <c r="R10" s="251"/>
      <c r="S10" s="248"/>
      <c r="T10" s="251"/>
      <c r="U10" s="250"/>
      <c r="V10" s="251"/>
      <c r="W10" s="248"/>
      <c r="X10" s="251"/>
      <c r="Y10" s="248"/>
      <c r="Z10" s="251"/>
      <c r="AA10" s="250"/>
      <c r="AB10" s="251"/>
      <c r="AC10" s="248"/>
      <c r="AD10" s="249"/>
      <c r="AE10" s="250"/>
      <c r="AF10" s="251"/>
      <c r="AG10" s="248"/>
      <c r="AH10" s="251"/>
      <c r="AI10" s="248"/>
      <c r="AJ10" s="250"/>
      <c r="AK10" s="252"/>
      <c r="AL10" s="4">
        <f t="shared" si="3"/>
        <v>26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240">
        <f t="shared" si="6"/>
        <v>6</v>
      </c>
      <c r="B11" s="241"/>
      <c r="C11" s="253"/>
      <c r="D11" s="243" t="s">
        <v>160</v>
      </c>
      <c r="E11" s="243"/>
      <c r="F11" s="244"/>
      <c r="G11" s="243" t="s">
        <v>161</v>
      </c>
      <c r="H11" s="240" t="str">
        <f t="shared" si="0"/>
        <v>Non</v>
      </c>
      <c r="I11" s="245">
        <f t="shared" si="1"/>
        <v>46</v>
      </c>
      <c r="J11" s="246"/>
      <c r="K11" s="246">
        <f t="shared" si="2"/>
        <v>0</v>
      </c>
      <c r="L11" s="247">
        <v>26</v>
      </c>
      <c r="M11" s="248">
        <v>20</v>
      </c>
      <c r="N11" s="249"/>
      <c r="O11" s="248"/>
      <c r="P11" s="249"/>
      <c r="Q11" s="250"/>
      <c r="R11" s="251"/>
      <c r="S11" s="248"/>
      <c r="T11" s="251"/>
      <c r="U11" s="250"/>
      <c r="V11" s="251"/>
      <c r="W11" s="248"/>
      <c r="X11" s="251"/>
      <c r="Y11" s="248"/>
      <c r="Z11" s="251"/>
      <c r="AA11" s="250"/>
      <c r="AB11" s="251"/>
      <c r="AC11" s="248"/>
      <c r="AD11" s="249"/>
      <c r="AE11" s="250"/>
      <c r="AF11" s="251"/>
      <c r="AG11" s="248"/>
      <c r="AH11" s="251"/>
      <c r="AI11" s="248"/>
      <c r="AJ11" s="250"/>
      <c r="AK11" s="252"/>
      <c r="AL11" s="4">
        <f t="shared" si="3"/>
        <v>26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 thickBot="1">
      <c r="A12" s="240">
        <f t="shared" si="6"/>
        <v>7</v>
      </c>
      <c r="B12" s="241"/>
      <c r="C12" s="242"/>
      <c r="D12" s="243" t="s">
        <v>163</v>
      </c>
      <c r="E12" s="243"/>
      <c r="F12" s="244"/>
      <c r="G12" s="254" t="s">
        <v>46</v>
      </c>
      <c r="H12" s="240" t="str">
        <f t="shared" si="0"/>
        <v>Non</v>
      </c>
      <c r="I12" s="245">
        <f t="shared" si="1"/>
        <v>44</v>
      </c>
      <c r="J12" s="246"/>
      <c r="K12" s="246">
        <f t="shared" si="2"/>
        <v>0</v>
      </c>
      <c r="L12" s="247">
        <v>22</v>
      </c>
      <c r="M12" s="248">
        <v>22</v>
      </c>
      <c r="N12" s="249"/>
      <c r="O12" s="248"/>
      <c r="P12" s="249"/>
      <c r="Q12" s="250"/>
      <c r="R12" s="251"/>
      <c r="S12" s="248"/>
      <c r="T12" s="251"/>
      <c r="U12" s="250"/>
      <c r="V12" s="251"/>
      <c r="W12" s="248"/>
      <c r="X12" s="251"/>
      <c r="Y12" s="248"/>
      <c r="Z12" s="251"/>
      <c r="AA12" s="250"/>
      <c r="AB12" s="251"/>
      <c r="AC12" s="248"/>
      <c r="AD12" s="249"/>
      <c r="AE12" s="250"/>
      <c r="AF12" s="251"/>
      <c r="AG12" s="248"/>
      <c r="AH12" s="251"/>
      <c r="AI12" s="248"/>
      <c r="AJ12" s="250"/>
      <c r="AK12" s="252"/>
      <c r="AL12" s="4">
        <f t="shared" si="3"/>
        <v>22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 hidden="1">
      <c r="A13" s="39">
        <f t="shared" si="6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7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 hidden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7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 hidden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7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 hidden="1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14">
        <f t="shared" si="1"/>
        <v>0</v>
      </c>
      <c r="J16" s="117"/>
      <c r="K16" s="147">
        <f t="shared" si="2"/>
        <v>0</v>
      </c>
      <c r="L16" s="15"/>
      <c r="M16" s="16"/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0</v>
      </c>
      <c r="AM16" s="5">
        <f t="shared" si="4"/>
        <v>0</v>
      </c>
      <c r="AN16" s="94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 hidden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7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 hidden="1">
      <c r="A18" s="39">
        <f t="shared" si="6"/>
        <v>13</v>
      </c>
      <c r="B18" s="51"/>
      <c r="C18" s="52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 hidden="1">
      <c r="A19" s="39">
        <f aca="true" t="shared" si="8" ref="A19:A35">A18+1</f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 hidden="1">
      <c r="A20" s="39">
        <f t="shared" si="8"/>
        <v>15</v>
      </c>
      <c r="B20" s="51"/>
      <c r="C20" s="52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 hidden="1">
      <c r="A21" s="39">
        <f t="shared" si="8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 hidden="1">
      <c r="A22" s="39">
        <f t="shared" si="8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 hidden="1">
      <c r="A23" s="39">
        <f t="shared" si="8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 hidden="1">
      <c r="A24" s="39">
        <f t="shared" si="8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 hidden="1">
      <c r="A25" s="39">
        <f t="shared" si="8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si="4"/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 hidden="1">
      <c r="A26" s="39">
        <f t="shared" si="8"/>
        <v>21</v>
      </c>
      <c r="B26" s="51"/>
      <c r="C26" s="52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4"/>
        <v>0</v>
      </c>
      <c r="AN26" s="94">
        <f aca="true" t="shared" si="9" ref="AN26:BA32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 hidden="1">
      <c r="A27" s="39">
        <f t="shared" si="8"/>
        <v>22</v>
      </c>
      <c r="B27" s="51"/>
      <c r="C27" s="52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4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 hidden="1">
      <c r="A28" s="39">
        <f t="shared" si="8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aca="true" t="shared" si="10" ref="AM28:AM35">COUNTA(L28:AK28)</f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 hidden="1">
      <c r="A29" s="39">
        <f t="shared" si="8"/>
        <v>24</v>
      </c>
      <c r="B29" s="51"/>
      <c r="C29" s="52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0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 hidden="1">
      <c r="A30" s="39">
        <f t="shared" si="8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0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 hidden="1">
      <c r="A31" s="39">
        <f t="shared" si="8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0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 hidden="1">
      <c r="A32" s="39">
        <f t="shared" si="8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0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 hidden="1">
      <c r="A33" s="39">
        <f t="shared" si="8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0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1" ref="AQ33:BA33">IF($AM33&gt;Nbcourse+AQ$3-1-$J33,LARGE($L33:$AK33,Nbcourse+AQ$3-$J33),0)</f>
        <v>0</v>
      </c>
      <c r="AR33" s="4">
        <f t="shared" si="11"/>
        <v>0</v>
      </c>
      <c r="AS33" s="4">
        <f t="shared" si="11"/>
        <v>0</v>
      </c>
      <c r="AT33" s="4">
        <f t="shared" si="11"/>
        <v>0</v>
      </c>
      <c r="AU33" s="4">
        <f t="shared" si="11"/>
        <v>0</v>
      </c>
      <c r="AV33" s="4">
        <f t="shared" si="11"/>
        <v>0</v>
      </c>
      <c r="AW33" s="4">
        <f t="shared" si="11"/>
        <v>0</v>
      </c>
      <c r="AX33" s="4">
        <f t="shared" si="11"/>
        <v>0</v>
      </c>
      <c r="AY33" s="4">
        <f t="shared" si="11"/>
        <v>0</v>
      </c>
      <c r="AZ33" s="4">
        <f t="shared" si="11"/>
        <v>0</v>
      </c>
      <c r="BA33" s="95">
        <f t="shared" si="11"/>
        <v>0</v>
      </c>
      <c r="BB33" s="96"/>
      <c r="BC33" s="96"/>
    </row>
    <row r="34" spans="1:55" s="97" customFormat="1" ht="24.75" customHeight="1" hidden="1">
      <c r="A34" s="39">
        <f t="shared" si="8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0"/>
        <v>0</v>
      </c>
      <c r="AN34" s="94">
        <f aca="true" t="shared" si="12" ref="AN34:BA35">IF($AM34&gt;Nbcourse+AN$3-1-$J34,LARGE($L34:$AK34,Nbcourse+AN$3-$J34),0)</f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  <c r="BC34" s="96"/>
    </row>
    <row r="35" spans="1:55" s="97" customFormat="1" ht="24.75" customHeight="1" hidden="1" thickBot="1">
      <c r="A35" s="39">
        <f t="shared" si="8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10"/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6</v>
      </c>
      <c r="M36" s="88">
        <f>COUNT(M$6:M35)</f>
        <v>6</v>
      </c>
      <c r="N36" s="89">
        <f>COUNT(N$6:N35)</f>
        <v>1</v>
      </c>
      <c r="O36" s="88">
        <f>COUNT(O$6:O35)</f>
        <v>1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/>
      <c r="U36" s="90"/>
      <c r="V36" s="91"/>
      <c r="W36" s="88"/>
      <c r="X36" s="91"/>
      <c r="Y36" s="88"/>
      <c r="Z36" s="91"/>
      <c r="AA36" s="90"/>
      <c r="AB36" s="91"/>
      <c r="AC36" s="88"/>
      <c r="AD36" s="89"/>
      <c r="AE36" s="90"/>
      <c r="AF36" s="91"/>
      <c r="AG36" s="88"/>
      <c r="AH36" s="91"/>
      <c r="AI36" s="88"/>
      <c r="AJ36" s="90">
        <f>COUNT(AJ$6:AJ35)</f>
        <v>1</v>
      </c>
      <c r="AK36" s="92">
        <f>COUNT(AK$6:AK35)</f>
        <v>1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57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2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AK9" sqref="AK9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96</v>
      </c>
      <c r="B1" s="17"/>
      <c r="C1" s="17"/>
      <c r="D1" s="17"/>
      <c r="E1" s="17"/>
      <c r="F1" s="17"/>
      <c r="G1" s="17"/>
      <c r="H1" s="93" t="s">
        <v>26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23" t="s">
        <v>10</v>
      </c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5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216" t="s">
        <v>21</v>
      </c>
      <c r="K3" s="220" t="s">
        <v>24</v>
      </c>
      <c r="L3" s="219">
        <v>41707</v>
      </c>
      <c r="M3" s="215"/>
      <c r="N3" s="215">
        <v>41805</v>
      </c>
      <c r="O3" s="215"/>
      <c r="P3" s="214" t="s">
        <v>5</v>
      </c>
      <c r="Q3" s="214"/>
      <c r="R3" s="214" t="s">
        <v>7</v>
      </c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5">
        <v>41903</v>
      </c>
      <c r="AK3" s="226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217"/>
      <c r="K4" s="22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218"/>
      <c r="K5" s="222"/>
      <c r="L5" s="135" t="s">
        <v>166</v>
      </c>
      <c r="M5" s="134"/>
      <c r="N5" s="135" t="s">
        <v>167</v>
      </c>
      <c r="O5" s="134"/>
      <c r="P5" s="135"/>
      <c r="Q5" s="134"/>
      <c r="R5" s="135"/>
      <c r="S5" s="134"/>
      <c r="T5" s="135"/>
      <c r="U5" s="134"/>
      <c r="V5" s="133"/>
      <c r="W5" s="134"/>
      <c r="X5" s="133"/>
      <c r="Y5" s="134"/>
      <c r="Z5" s="135"/>
      <c r="AA5" s="134"/>
      <c r="AB5" s="133"/>
      <c r="AC5" s="134"/>
      <c r="AD5" s="133"/>
      <c r="AE5" s="134"/>
      <c r="AF5" s="133"/>
      <c r="AG5" s="134"/>
      <c r="AH5" s="133"/>
      <c r="AI5" s="134"/>
      <c r="AJ5" s="135" t="s">
        <v>242</v>
      </c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 thickBot="1">
      <c r="A6" s="208">
        <v>1</v>
      </c>
      <c r="B6" s="209"/>
      <c r="C6" s="85"/>
      <c r="D6" s="86" t="s">
        <v>166</v>
      </c>
      <c r="E6" s="86"/>
      <c r="F6" s="210"/>
      <c r="G6" s="86" t="s">
        <v>46</v>
      </c>
      <c r="H6" s="208" t="str">
        <f aca="true" t="shared" si="0" ref="H6:H35">IF(COUNTA(AK6)&gt;0,IF(COUNTA(L6:AK6)&lt;classé,"Non","Oui"),"Non")</f>
        <v>Oui</v>
      </c>
      <c r="I6" s="211">
        <f aca="true" t="shared" si="1" ref="I6:I35">SUM(L6:AK6)-SUM(AN6:BA6)+K6</f>
        <v>194</v>
      </c>
      <c r="J6" s="212"/>
      <c r="K6" s="148">
        <f aca="true" t="shared" si="2" ref="K6:K35">COUNTIF(L$5:AK$5,$D6)*4</f>
        <v>4</v>
      </c>
      <c r="L6" s="213">
        <v>50</v>
      </c>
      <c r="M6" s="88">
        <v>50</v>
      </c>
      <c r="N6" s="89"/>
      <c r="O6" s="88"/>
      <c r="P6" s="89"/>
      <c r="Q6" s="90"/>
      <c r="R6" s="91"/>
      <c r="S6" s="88"/>
      <c r="T6" s="91"/>
      <c r="U6" s="90"/>
      <c r="V6" s="91"/>
      <c r="W6" s="88"/>
      <c r="X6" s="91"/>
      <c r="Y6" s="88"/>
      <c r="Z6" s="91"/>
      <c r="AA6" s="90"/>
      <c r="AB6" s="91"/>
      <c r="AC6" s="88"/>
      <c r="AD6" s="89"/>
      <c r="AE6" s="90"/>
      <c r="AF6" s="91"/>
      <c r="AG6" s="88"/>
      <c r="AH6" s="91"/>
      <c r="AI6" s="88"/>
      <c r="AJ6" s="91">
        <v>40</v>
      </c>
      <c r="AK6" s="92">
        <v>50</v>
      </c>
      <c r="AL6" s="4">
        <f aca="true" t="shared" si="3" ref="AL6:AL35">MAX(L6:AK6)</f>
        <v>50</v>
      </c>
      <c r="AM6" s="5">
        <f aca="true" t="shared" si="4" ref="AM6:AM24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175">
        <f aca="true" t="shared" si="6" ref="A7:A35">A6+1</f>
        <v>2</v>
      </c>
      <c r="B7" s="171"/>
      <c r="C7" s="199"/>
      <c r="D7" s="173" t="s">
        <v>167</v>
      </c>
      <c r="E7" s="173"/>
      <c r="F7" s="174"/>
      <c r="G7" s="173" t="s">
        <v>46</v>
      </c>
      <c r="H7" s="175" t="str">
        <f t="shared" si="0"/>
        <v>Non</v>
      </c>
      <c r="I7" s="176">
        <f t="shared" si="1"/>
        <v>184</v>
      </c>
      <c r="J7" s="177"/>
      <c r="K7" s="177">
        <f t="shared" si="2"/>
        <v>4</v>
      </c>
      <c r="L7" s="178">
        <v>40</v>
      </c>
      <c r="M7" s="179">
        <v>40</v>
      </c>
      <c r="N7" s="180">
        <v>50</v>
      </c>
      <c r="O7" s="179">
        <v>50</v>
      </c>
      <c r="P7" s="180"/>
      <c r="Q7" s="181"/>
      <c r="R7" s="182"/>
      <c r="S7" s="179"/>
      <c r="T7" s="182"/>
      <c r="U7" s="181"/>
      <c r="V7" s="182"/>
      <c r="W7" s="179"/>
      <c r="X7" s="182"/>
      <c r="Y7" s="179"/>
      <c r="Z7" s="182"/>
      <c r="AA7" s="181"/>
      <c r="AB7" s="182"/>
      <c r="AC7" s="179"/>
      <c r="AD7" s="180"/>
      <c r="AE7" s="181"/>
      <c r="AF7" s="182"/>
      <c r="AG7" s="179"/>
      <c r="AH7" s="182"/>
      <c r="AI7" s="179"/>
      <c r="AJ7" s="181"/>
      <c r="AK7" s="183"/>
      <c r="AL7" s="4">
        <f t="shared" si="3"/>
        <v>50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188">
        <f t="shared" si="6"/>
        <v>3</v>
      </c>
      <c r="B8" s="184"/>
      <c r="C8" s="185"/>
      <c r="D8" s="186" t="s">
        <v>242</v>
      </c>
      <c r="E8" s="186"/>
      <c r="F8" s="187"/>
      <c r="G8" s="186" t="s">
        <v>243</v>
      </c>
      <c r="H8" s="188" t="str">
        <f t="shared" si="0"/>
        <v>Non</v>
      </c>
      <c r="I8" s="189">
        <f t="shared" si="1"/>
        <v>94</v>
      </c>
      <c r="J8" s="190"/>
      <c r="K8" s="190">
        <f t="shared" si="2"/>
        <v>4</v>
      </c>
      <c r="L8" s="191"/>
      <c r="M8" s="192"/>
      <c r="N8" s="193"/>
      <c r="O8" s="192"/>
      <c r="P8" s="193"/>
      <c r="Q8" s="194"/>
      <c r="R8" s="195"/>
      <c r="S8" s="192"/>
      <c r="T8" s="195"/>
      <c r="U8" s="194"/>
      <c r="V8" s="195"/>
      <c r="W8" s="192"/>
      <c r="X8" s="195"/>
      <c r="Y8" s="192"/>
      <c r="Z8" s="195"/>
      <c r="AA8" s="194"/>
      <c r="AB8" s="195"/>
      <c r="AC8" s="192"/>
      <c r="AD8" s="193"/>
      <c r="AE8" s="194"/>
      <c r="AF8" s="195"/>
      <c r="AG8" s="192"/>
      <c r="AH8" s="195"/>
      <c r="AI8" s="192"/>
      <c r="AJ8" s="194">
        <v>50</v>
      </c>
      <c r="AK8" s="196">
        <v>40</v>
      </c>
      <c r="AL8" s="4">
        <f t="shared" si="3"/>
        <v>50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 thickBot="1">
      <c r="A9" s="188">
        <f t="shared" si="6"/>
        <v>4</v>
      </c>
      <c r="B9" s="184"/>
      <c r="C9" s="197"/>
      <c r="D9" s="186" t="s">
        <v>164</v>
      </c>
      <c r="E9" s="186"/>
      <c r="F9" s="187"/>
      <c r="G9" s="186" t="s">
        <v>165</v>
      </c>
      <c r="H9" s="188" t="str">
        <f t="shared" si="0"/>
        <v>Non</v>
      </c>
      <c r="I9" s="189">
        <f t="shared" si="1"/>
        <v>64</v>
      </c>
      <c r="J9" s="190"/>
      <c r="K9" s="190">
        <f t="shared" si="2"/>
        <v>0</v>
      </c>
      <c r="L9" s="191">
        <v>32</v>
      </c>
      <c r="M9" s="192">
        <v>32</v>
      </c>
      <c r="N9" s="193"/>
      <c r="O9" s="192"/>
      <c r="P9" s="193"/>
      <c r="Q9" s="194"/>
      <c r="R9" s="195"/>
      <c r="S9" s="192"/>
      <c r="T9" s="195"/>
      <c r="U9" s="194"/>
      <c r="V9" s="195"/>
      <c r="W9" s="192"/>
      <c r="X9" s="195"/>
      <c r="Y9" s="192"/>
      <c r="Z9" s="195"/>
      <c r="AA9" s="194"/>
      <c r="AB9" s="195"/>
      <c r="AC9" s="192"/>
      <c r="AD9" s="193"/>
      <c r="AE9" s="194"/>
      <c r="AF9" s="195"/>
      <c r="AG9" s="192"/>
      <c r="AH9" s="195"/>
      <c r="AI9" s="192"/>
      <c r="AJ9" s="194"/>
      <c r="AK9" s="196"/>
      <c r="AL9" s="4">
        <f t="shared" si="3"/>
        <v>32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 hidden="1">
      <c r="A10" s="39">
        <f t="shared" si="6"/>
        <v>5</v>
      </c>
      <c r="B10" s="51"/>
      <c r="C10" s="56"/>
      <c r="D10" s="57"/>
      <c r="E10" s="57"/>
      <c r="F10" s="58"/>
      <c r="G10" s="131"/>
      <c r="H10" s="39" t="str">
        <f t="shared" si="0"/>
        <v>Non</v>
      </c>
      <c r="I10" s="14">
        <f t="shared" si="1"/>
        <v>0</v>
      </c>
      <c r="J10" s="117"/>
      <c r="K10" s="147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 hidden="1">
      <c r="A11" s="39">
        <f t="shared" si="6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7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 hidden="1">
      <c r="A12" s="39">
        <f t="shared" si="6"/>
        <v>7</v>
      </c>
      <c r="B12" s="51"/>
      <c r="C12" s="52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7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 hidden="1">
      <c r="A13" s="39">
        <f t="shared" si="6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7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 hidden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7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 hidden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7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 hidden="1">
      <c r="A16" s="62">
        <f t="shared" si="6"/>
        <v>11</v>
      </c>
      <c r="B16" s="51"/>
      <c r="C16" s="129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7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 hidden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7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 hidden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 hidden="1">
      <c r="A19" s="39">
        <f t="shared" si="6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 hidden="1">
      <c r="A20" s="39">
        <f t="shared" si="6"/>
        <v>15</v>
      </c>
      <c r="B20" s="51"/>
      <c r="C20" s="56"/>
      <c r="D20" s="57"/>
      <c r="E20" s="57"/>
      <c r="F20" s="58"/>
      <c r="G20" s="131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 hidden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 hidden="1">
      <c r="A22" s="39">
        <f t="shared" si="6"/>
        <v>17</v>
      </c>
      <c r="B22" s="51"/>
      <c r="C22" s="52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 hidden="1">
      <c r="A23" s="39">
        <f t="shared" si="6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 hidden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 hidden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 hidden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 hidden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 hidden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 hidden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 hidden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 hidden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 hidden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 hidden="1">
      <c r="A33" s="39">
        <f t="shared" si="6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 hidden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hidden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3</v>
      </c>
      <c r="M36" s="88">
        <f>COUNT(M$6:M35)</f>
        <v>3</v>
      </c>
      <c r="N36" s="89">
        <f>COUNT(N$6:N35)</f>
        <v>1</v>
      </c>
      <c r="O36" s="88">
        <f>COUNT(O$6:O35)</f>
        <v>1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2</v>
      </c>
      <c r="AK36" s="92">
        <f>COUNT(AK$6:AK35)</f>
        <v>2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4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M7" sqref="M7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96</v>
      </c>
      <c r="B1" s="17"/>
      <c r="C1" s="17"/>
      <c r="D1" s="17"/>
      <c r="E1" s="17"/>
      <c r="F1" s="17"/>
      <c r="G1" s="17"/>
      <c r="H1" s="17"/>
      <c r="I1" s="17"/>
      <c r="L1" s="19" t="s">
        <v>30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23" t="s">
        <v>10</v>
      </c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5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216" t="s">
        <v>21</v>
      </c>
      <c r="K3" s="220" t="s">
        <v>24</v>
      </c>
      <c r="L3" s="219">
        <v>41707</v>
      </c>
      <c r="M3" s="215"/>
      <c r="N3" s="215">
        <v>41805</v>
      </c>
      <c r="O3" s="215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5">
        <v>41903</v>
      </c>
      <c r="AK3" s="226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217"/>
      <c r="K4" s="22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218"/>
      <c r="K5" s="222"/>
      <c r="L5" s="135" t="s">
        <v>94</v>
      </c>
      <c r="M5" s="134"/>
      <c r="N5" s="135"/>
      <c r="O5" s="134"/>
      <c r="P5" s="133"/>
      <c r="Q5" s="134"/>
      <c r="R5" s="135"/>
      <c r="S5" s="134"/>
      <c r="T5" s="135"/>
      <c r="U5" s="134"/>
      <c r="V5" s="135"/>
      <c r="W5" s="134"/>
      <c r="X5" s="135"/>
      <c r="Y5" s="134"/>
      <c r="Z5" s="135"/>
      <c r="AA5" s="134"/>
      <c r="AB5" s="133"/>
      <c r="AC5" s="134"/>
      <c r="AD5" s="135"/>
      <c r="AE5" s="134"/>
      <c r="AF5" s="135"/>
      <c r="AG5" s="134"/>
      <c r="AH5" s="133"/>
      <c r="AI5" s="134"/>
      <c r="AJ5" s="135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28"/>
      <c r="D6" s="57" t="s">
        <v>94</v>
      </c>
      <c r="E6" s="57"/>
      <c r="F6" s="58"/>
      <c r="G6" s="57" t="s">
        <v>49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104</v>
      </c>
      <c r="J6" s="116"/>
      <c r="K6" s="150">
        <f aca="true" t="shared" si="2" ref="K6:K35">COUNTIF(L$5:AK$5,$D6)*4</f>
        <v>4</v>
      </c>
      <c r="L6" s="118">
        <v>50</v>
      </c>
      <c r="M6" s="119">
        <v>50</v>
      </c>
      <c r="N6" s="120"/>
      <c r="O6" s="119"/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24">COUNTA(L6:AK6)</f>
        <v>2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 t="e">
        <f>#REF!</f>
        <v>#REF!</v>
      </c>
    </row>
    <row r="7" spans="1:55" s="97" customFormat="1" ht="24.75" customHeight="1">
      <c r="A7" s="39">
        <f aca="true" t="shared" si="6" ref="A7:A35">A6+1</f>
        <v>2</v>
      </c>
      <c r="B7" s="51"/>
      <c r="C7" s="56"/>
      <c r="D7" s="8"/>
      <c r="E7" s="8"/>
      <c r="F7" s="58"/>
      <c r="G7" s="57"/>
      <c r="H7" s="39" t="str">
        <f t="shared" si="0"/>
        <v>Non</v>
      </c>
      <c r="I7" s="14">
        <f t="shared" si="1"/>
        <v>0</v>
      </c>
      <c r="J7" s="117"/>
      <c r="K7" s="147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 t="e">
        <f>#REF!</f>
        <v>#REF!</v>
      </c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7">
        <f t="shared" si="2"/>
        <v>0</v>
      </c>
      <c r="L8" s="15"/>
      <c r="M8" s="16"/>
      <c r="N8" s="54"/>
      <c r="O8" s="16"/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 t="e">
        <f>#REF!</f>
        <v>#REF!</v>
      </c>
    </row>
    <row r="9" spans="1:55" s="97" customFormat="1" ht="24.75" customHeight="1">
      <c r="A9" s="39">
        <f t="shared" si="6"/>
        <v>4</v>
      </c>
      <c r="B9" s="51"/>
      <c r="C9" s="52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7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 t="e">
        <f>#REF!</f>
        <v>#REF!</v>
      </c>
    </row>
    <row r="10" spans="1:55" s="97" customFormat="1" ht="24.75" customHeight="1">
      <c r="A10" s="39">
        <f t="shared" si="6"/>
        <v>5</v>
      </c>
      <c r="B10" s="51"/>
      <c r="C10" s="52"/>
      <c r="D10" s="57"/>
      <c r="E10" s="8"/>
      <c r="F10" s="53"/>
      <c r="G10" s="8"/>
      <c r="H10" s="39" t="str">
        <f t="shared" si="0"/>
        <v>Non</v>
      </c>
      <c r="I10" s="14">
        <f t="shared" si="1"/>
        <v>0</v>
      </c>
      <c r="J10" s="117"/>
      <c r="K10" s="147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 t="e">
        <f>#REF!</f>
        <v>#REF!</v>
      </c>
    </row>
    <row r="11" spans="1:55" s="97" customFormat="1" ht="24.75" customHeight="1">
      <c r="A11" s="39">
        <f>A10+1</f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7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 t="e">
        <f>#REF!</f>
        <v>#REF!</v>
      </c>
    </row>
    <row r="12" spans="1:55" s="97" customFormat="1" ht="24.75" customHeight="1">
      <c r="A12" s="39">
        <f t="shared" si="6"/>
        <v>7</v>
      </c>
      <c r="B12" s="51"/>
      <c r="C12" s="52"/>
      <c r="D12" s="57"/>
      <c r="E12" s="57"/>
      <c r="F12" s="53"/>
      <c r="G12" s="8"/>
      <c r="H12" s="39" t="str">
        <f t="shared" si="0"/>
        <v>Non</v>
      </c>
      <c r="I12" s="14">
        <f t="shared" si="1"/>
        <v>0</v>
      </c>
      <c r="J12" s="117"/>
      <c r="K12" s="147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 t="e">
        <f>#REF!</f>
        <v>#REF!</v>
      </c>
    </row>
    <row r="13" spans="1:55" s="97" customFormat="1" ht="24.75" customHeight="1">
      <c r="A13" s="39">
        <f t="shared" si="6"/>
        <v>8</v>
      </c>
      <c r="B13" s="51"/>
      <c r="C13" s="52"/>
      <c r="D13" s="57"/>
      <c r="E13" s="8"/>
      <c r="F13" s="53"/>
      <c r="G13" s="8"/>
      <c r="H13" s="39" t="str">
        <f t="shared" si="0"/>
        <v>Non</v>
      </c>
      <c r="I13" s="14">
        <f t="shared" si="1"/>
        <v>0</v>
      </c>
      <c r="J13" s="117"/>
      <c r="K13" s="147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 t="e">
        <f>#REF!</f>
        <v>#REF!</v>
      </c>
    </row>
    <row r="14" spans="1:55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8"/>
      <c r="H14" s="39" t="str">
        <f t="shared" si="0"/>
        <v>Non</v>
      </c>
      <c r="I14" s="14">
        <f t="shared" si="1"/>
        <v>0</v>
      </c>
      <c r="J14" s="117"/>
      <c r="K14" s="147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 t="e">
        <f>#REF!</f>
        <v>#REF!</v>
      </c>
    </row>
    <row r="15" spans="1:55" s="97" customFormat="1" ht="24.75" customHeight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7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 t="e">
        <f>#REF!</f>
        <v>#REF!</v>
      </c>
    </row>
    <row r="16" spans="1:55" s="97" customFormat="1" ht="24.75" customHeight="1">
      <c r="A16" s="62">
        <f t="shared" si="6"/>
        <v>11</v>
      </c>
      <c r="B16" s="61"/>
      <c r="C16" s="71"/>
      <c r="D16" s="57"/>
      <c r="E16" s="68"/>
      <c r="F16" s="69"/>
      <c r="G16" s="68"/>
      <c r="H16" s="39" t="str">
        <f t="shared" si="0"/>
        <v>Non</v>
      </c>
      <c r="I16" s="63">
        <f t="shared" si="1"/>
        <v>0</v>
      </c>
      <c r="J16" s="124"/>
      <c r="K16" s="147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 t="e">
        <f>#REF!</f>
        <v>#REF!</v>
      </c>
    </row>
    <row r="17" spans="1:55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7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 t="e">
        <f>#REF!</f>
        <v>#REF!</v>
      </c>
    </row>
    <row r="18" spans="1:55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 t="e">
        <f>#REF!</f>
        <v>#REF!</v>
      </c>
    </row>
    <row r="19" spans="1:55" s="97" customFormat="1" ht="24.75" customHeight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 t="e">
        <f>#REF!</f>
        <v>#REF!</v>
      </c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 t="e">
        <f>#REF!</f>
        <v>#REF!</v>
      </c>
    </row>
    <row r="21" spans="1:55" s="97" customFormat="1" ht="24.75" customHeight="1">
      <c r="A21" s="39">
        <f t="shared" si="6"/>
        <v>16</v>
      </c>
      <c r="B21" s="51"/>
      <c r="C21" s="52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1</v>
      </c>
      <c r="M36" s="88">
        <f>COUNT(M$6:M35)</f>
        <v>1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1" fitToWidth="1" horizontalDpi="600" verticalDpi="600" orientation="portrait" paperSize="9" scale="64" r:id="rId3"/>
  <headerFooter alignWithMargins="0">
    <oddFooter>&amp;C&amp;"Times New Roman,Gras italique"Page &amp;P / &amp;N&amp;R&amp;"Times New Roman,Italique"&amp;D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G10" sqref="G10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96</v>
      </c>
      <c r="B1" s="17"/>
      <c r="C1" s="17"/>
      <c r="D1" s="17"/>
      <c r="E1" s="17"/>
      <c r="F1" s="17"/>
      <c r="G1" s="17"/>
      <c r="H1" s="17"/>
      <c r="I1" s="17"/>
      <c r="L1" s="19" t="s">
        <v>29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223" t="s">
        <v>10</v>
      </c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5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216" t="s">
        <v>21</v>
      </c>
      <c r="K3" s="220" t="s">
        <v>24</v>
      </c>
      <c r="L3" s="219">
        <v>41707</v>
      </c>
      <c r="M3" s="215"/>
      <c r="N3" s="215">
        <v>41805</v>
      </c>
      <c r="O3" s="215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5">
        <v>41903</v>
      </c>
      <c r="AK3" s="226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217"/>
      <c r="K4" s="22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218"/>
      <c r="K5" s="222"/>
      <c r="L5" s="135" t="s">
        <v>169</v>
      </c>
      <c r="M5" s="134"/>
      <c r="N5" s="133" t="s">
        <v>171</v>
      </c>
      <c r="O5" s="134"/>
      <c r="P5" s="133"/>
      <c r="Q5" s="134"/>
      <c r="R5" s="135"/>
      <c r="S5" s="134"/>
      <c r="T5" s="135"/>
      <c r="U5" s="134"/>
      <c r="V5" s="135"/>
      <c r="W5" s="134"/>
      <c r="X5" s="135"/>
      <c r="Y5" s="134"/>
      <c r="Z5" s="135"/>
      <c r="AA5" s="134"/>
      <c r="AB5" s="135"/>
      <c r="AC5" s="134"/>
      <c r="AD5" s="133"/>
      <c r="AE5" s="134"/>
      <c r="AF5" s="133"/>
      <c r="AG5" s="134"/>
      <c r="AH5" s="133"/>
      <c r="AI5" s="134"/>
      <c r="AJ5" s="135" t="s">
        <v>170</v>
      </c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57" t="s">
        <v>171</v>
      </c>
      <c r="E6" s="57"/>
      <c r="F6" s="58"/>
      <c r="G6" s="57" t="s">
        <v>46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212</v>
      </c>
      <c r="J6" s="116"/>
      <c r="K6" s="147">
        <f aca="true" t="shared" si="2" ref="K6:K35">COUNTIF(L$5:AK$5,$D6)*4</f>
        <v>4</v>
      </c>
      <c r="L6" s="118">
        <v>32</v>
      </c>
      <c r="M6" s="119">
        <v>26</v>
      </c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26</v>
      </c>
      <c r="AK6" s="123">
        <v>50</v>
      </c>
      <c r="AL6" s="4">
        <f aca="true" t="shared" si="3" ref="AL6:AL35">MAX(L6:AK6)</f>
        <v>50</v>
      </c>
      <c r="AM6" s="5">
        <f aca="true" t="shared" si="4" ref="AM6:AM35">COUNTA(L6:AK6)</f>
        <v>6</v>
      </c>
      <c r="AN6" s="94">
        <f aca="true" t="shared" si="5" ref="AN6:BA15">IF($AM6&gt;Nbcourse+AN$3-1-$J6,LARGE($L6:$AK6,Nbcourse+AN$3-$J6),0)</f>
        <v>26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2"/>
      <c r="D7" s="57" t="s">
        <v>170</v>
      </c>
      <c r="E7" s="57"/>
      <c r="F7" s="58"/>
      <c r="G7" s="57">
        <v>21</v>
      </c>
      <c r="H7" s="39" t="str">
        <f t="shared" si="0"/>
        <v>Oui</v>
      </c>
      <c r="I7" s="14">
        <f t="shared" si="1"/>
        <v>174</v>
      </c>
      <c r="J7" s="117"/>
      <c r="K7" s="147">
        <f t="shared" si="2"/>
        <v>4</v>
      </c>
      <c r="L7" s="15">
        <v>26</v>
      </c>
      <c r="M7" s="16">
        <v>20</v>
      </c>
      <c r="N7" s="54">
        <v>32</v>
      </c>
      <c r="O7" s="16">
        <v>40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40</v>
      </c>
      <c r="AK7" s="82">
        <v>32</v>
      </c>
      <c r="AL7" s="4">
        <f t="shared" si="3"/>
        <v>40</v>
      </c>
      <c r="AM7" s="5">
        <f t="shared" si="4"/>
        <v>6</v>
      </c>
      <c r="AN7" s="94">
        <f t="shared" si="5"/>
        <v>20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6"/>
      <c r="D8" s="57" t="s">
        <v>89</v>
      </c>
      <c r="E8" s="57"/>
      <c r="F8" s="58"/>
      <c r="G8" s="57" t="s">
        <v>77</v>
      </c>
      <c r="H8" s="39" t="str">
        <f t="shared" si="0"/>
        <v>Oui</v>
      </c>
      <c r="I8" s="14">
        <f t="shared" si="1"/>
        <v>156</v>
      </c>
      <c r="J8" s="117"/>
      <c r="K8" s="147">
        <f t="shared" si="2"/>
        <v>0</v>
      </c>
      <c r="L8" s="15">
        <v>40</v>
      </c>
      <c r="M8" s="16">
        <v>40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50</v>
      </c>
      <c r="AK8" s="82">
        <v>26</v>
      </c>
      <c r="AL8" s="4">
        <f t="shared" si="3"/>
        <v>50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 t="s">
        <v>214</v>
      </c>
      <c r="E9" s="57"/>
      <c r="F9" s="58"/>
      <c r="G9" s="57" t="s">
        <v>46</v>
      </c>
      <c r="H9" s="39" t="str">
        <f t="shared" si="0"/>
        <v>Oui</v>
      </c>
      <c r="I9" s="14">
        <f t="shared" si="1"/>
        <v>116</v>
      </c>
      <c r="J9" s="117"/>
      <c r="K9" s="147">
        <f t="shared" si="2"/>
        <v>0</v>
      </c>
      <c r="L9" s="15"/>
      <c r="M9" s="16"/>
      <c r="N9" s="54">
        <v>40</v>
      </c>
      <c r="O9" s="16">
        <v>32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22</v>
      </c>
      <c r="AK9" s="82">
        <v>22</v>
      </c>
      <c r="AL9" s="4">
        <f t="shared" si="3"/>
        <v>40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2"/>
      <c r="D10" s="57" t="s">
        <v>87</v>
      </c>
      <c r="E10" s="57"/>
      <c r="F10" s="58"/>
      <c r="G10" s="57" t="s">
        <v>46</v>
      </c>
      <c r="H10" s="39" t="str">
        <f t="shared" si="0"/>
        <v>Oui</v>
      </c>
      <c r="I10" s="14">
        <f t="shared" si="1"/>
        <v>112</v>
      </c>
      <c r="J10" s="117"/>
      <c r="K10" s="147">
        <f t="shared" si="2"/>
        <v>0</v>
      </c>
      <c r="L10" s="15">
        <v>20</v>
      </c>
      <c r="M10" s="16">
        <v>32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20</v>
      </c>
      <c r="AK10" s="82">
        <v>40</v>
      </c>
      <c r="AL10" s="4">
        <f t="shared" si="3"/>
        <v>40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 thickBot="1">
      <c r="A11" s="157">
        <f t="shared" si="6"/>
        <v>6</v>
      </c>
      <c r="B11" s="158"/>
      <c r="C11" s="159"/>
      <c r="D11" s="160" t="s">
        <v>88</v>
      </c>
      <c r="E11" s="160"/>
      <c r="F11" s="161"/>
      <c r="G11" s="160" t="s">
        <v>77</v>
      </c>
      <c r="H11" s="157" t="str">
        <f t="shared" si="0"/>
        <v>Oui</v>
      </c>
      <c r="I11" s="162">
        <f t="shared" si="1"/>
        <v>93</v>
      </c>
      <c r="J11" s="163"/>
      <c r="K11" s="164">
        <f t="shared" si="2"/>
        <v>0</v>
      </c>
      <c r="L11" s="165">
        <v>19</v>
      </c>
      <c r="M11" s="166">
        <v>22</v>
      </c>
      <c r="N11" s="167"/>
      <c r="O11" s="166"/>
      <c r="P11" s="167"/>
      <c r="Q11" s="168"/>
      <c r="R11" s="169"/>
      <c r="S11" s="166"/>
      <c r="T11" s="169"/>
      <c r="U11" s="168"/>
      <c r="V11" s="169"/>
      <c r="W11" s="166"/>
      <c r="X11" s="169"/>
      <c r="Y11" s="166"/>
      <c r="Z11" s="169"/>
      <c r="AA11" s="168"/>
      <c r="AB11" s="169"/>
      <c r="AC11" s="166"/>
      <c r="AD11" s="167"/>
      <c r="AE11" s="168"/>
      <c r="AF11" s="169"/>
      <c r="AG11" s="166"/>
      <c r="AH11" s="169"/>
      <c r="AI11" s="166"/>
      <c r="AJ11" s="168">
        <v>32</v>
      </c>
      <c r="AK11" s="170">
        <v>20</v>
      </c>
      <c r="AL11" s="4">
        <f t="shared" si="3"/>
        <v>32</v>
      </c>
      <c r="AM11" s="5">
        <f t="shared" si="4"/>
        <v>4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175">
        <f t="shared" si="6"/>
        <v>7</v>
      </c>
      <c r="B12" s="171"/>
      <c r="C12" s="199"/>
      <c r="D12" s="173" t="s">
        <v>169</v>
      </c>
      <c r="E12" s="173"/>
      <c r="F12" s="174"/>
      <c r="G12" s="173" t="s">
        <v>50</v>
      </c>
      <c r="H12" s="175" t="str">
        <f t="shared" si="0"/>
        <v>Non</v>
      </c>
      <c r="I12" s="176">
        <f t="shared" si="1"/>
        <v>104</v>
      </c>
      <c r="J12" s="177"/>
      <c r="K12" s="177">
        <f t="shared" si="2"/>
        <v>4</v>
      </c>
      <c r="L12" s="178">
        <v>50</v>
      </c>
      <c r="M12" s="179">
        <v>50</v>
      </c>
      <c r="N12" s="180"/>
      <c r="O12" s="179"/>
      <c r="P12" s="180"/>
      <c r="Q12" s="181"/>
      <c r="R12" s="182"/>
      <c r="S12" s="179"/>
      <c r="T12" s="182"/>
      <c r="U12" s="181"/>
      <c r="V12" s="182"/>
      <c r="W12" s="179"/>
      <c r="X12" s="182"/>
      <c r="Y12" s="179"/>
      <c r="Z12" s="182"/>
      <c r="AA12" s="181"/>
      <c r="AB12" s="182"/>
      <c r="AC12" s="179"/>
      <c r="AD12" s="180"/>
      <c r="AE12" s="181"/>
      <c r="AF12" s="182"/>
      <c r="AG12" s="179"/>
      <c r="AH12" s="182"/>
      <c r="AI12" s="179"/>
      <c r="AJ12" s="181"/>
      <c r="AK12" s="183"/>
      <c r="AL12" s="4">
        <f t="shared" si="3"/>
        <v>50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 thickBot="1">
      <c r="A13" s="188">
        <f t="shared" si="6"/>
        <v>8</v>
      </c>
      <c r="B13" s="184"/>
      <c r="C13" s="197"/>
      <c r="D13" s="186" t="s">
        <v>168</v>
      </c>
      <c r="E13" s="186"/>
      <c r="F13" s="187"/>
      <c r="G13" s="186" t="s">
        <v>46</v>
      </c>
      <c r="H13" s="188" t="str">
        <f t="shared" si="0"/>
        <v>Non</v>
      </c>
      <c r="I13" s="189">
        <f t="shared" si="1"/>
        <v>41</v>
      </c>
      <c r="J13" s="190"/>
      <c r="K13" s="190">
        <f t="shared" si="2"/>
        <v>0</v>
      </c>
      <c r="L13" s="191">
        <v>22</v>
      </c>
      <c r="M13" s="192">
        <v>19</v>
      </c>
      <c r="N13" s="193"/>
      <c r="O13" s="192"/>
      <c r="P13" s="193"/>
      <c r="Q13" s="194"/>
      <c r="R13" s="195"/>
      <c r="S13" s="192"/>
      <c r="T13" s="195"/>
      <c r="U13" s="194"/>
      <c r="V13" s="195"/>
      <c r="W13" s="192"/>
      <c r="X13" s="195"/>
      <c r="Y13" s="192"/>
      <c r="Z13" s="195"/>
      <c r="AA13" s="194"/>
      <c r="AB13" s="195"/>
      <c r="AC13" s="192"/>
      <c r="AD13" s="193"/>
      <c r="AE13" s="194"/>
      <c r="AF13" s="195"/>
      <c r="AG13" s="192"/>
      <c r="AH13" s="195"/>
      <c r="AI13" s="192"/>
      <c r="AJ13" s="194"/>
      <c r="AK13" s="196"/>
      <c r="AL13" s="4">
        <f t="shared" si="3"/>
        <v>22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 hidden="1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7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 hidden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7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 hidden="1">
      <c r="A16" s="62">
        <f t="shared" si="6"/>
        <v>11</v>
      </c>
      <c r="B16" s="51"/>
      <c r="C16" s="56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7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 hidden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7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 hidden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 hidden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 hidden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 hidden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 hidden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 hidden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 hidden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 hidden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4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 hidden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 hidden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 hidden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 hidden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 hidden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 hidden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 hidden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 hidden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 hidden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hidden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7</v>
      </c>
      <c r="M36" s="88">
        <f>COUNT(M$6:M35)</f>
        <v>7</v>
      </c>
      <c r="N36" s="89">
        <f>COUNT(N$6:N35)</f>
        <v>3</v>
      </c>
      <c r="O36" s="88">
        <f>COUNT(O$6:O35)</f>
        <v>3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6</v>
      </c>
      <c r="AK36" s="92">
        <f>COUNT(AK$6:AK35)</f>
        <v>6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51" t="s">
        <v>95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</dc:creator>
  <cp:keywords/>
  <dc:description/>
  <cp:lastModifiedBy> </cp:lastModifiedBy>
  <cp:lastPrinted>2014-09-21T15:38:41Z</cp:lastPrinted>
  <dcterms:created xsi:type="dcterms:W3CDTF">2000-07-20T15:00:17Z</dcterms:created>
  <dcterms:modified xsi:type="dcterms:W3CDTF">2014-09-21T15:41:53Z</dcterms:modified>
  <cp:category/>
  <cp:version/>
  <cp:contentType/>
  <cp:contentStatus/>
</cp:coreProperties>
</file>